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a\Desktop\WMO 2025\00 New Data\Costa Rica\Re_ Solicitud de datos sobre aguas subterráneas en Costa Rica\"/>
    </mc:Choice>
  </mc:AlternateContent>
  <xr:revisionPtr revIDLastSave="0" documentId="8_{2079C12B-AC9D-4728-BAB5-E2648248C240}" xr6:coauthVersionLast="47" xr6:coauthVersionMax="47" xr10:uidLastSave="{00000000-0000-0000-0000-000000000000}"/>
  <bookViews>
    <workbookView xWindow="-120" yWindow="-120" windowWidth="29040" windowHeight="15720" tabRatio="785" firstSheet="153" activeTab="152" xr2:uid="{05315CD1-BBEB-4EFF-A1BA-CFEA32B2071E}"/>
  </bookViews>
  <sheets>
    <sheet name="Setiembre 2012" sheetId="9" r:id="rId1"/>
    <sheet name="Octubre 2012" sheetId="10" r:id="rId2"/>
    <sheet name="Noviembre 2012" sheetId="11" r:id="rId3"/>
    <sheet name="Diciembre 2012" sheetId="12" r:id="rId4"/>
    <sheet name="Enero 2013" sheetId="13" r:id="rId5"/>
    <sheet name="Febrero 2013" sheetId="14" r:id="rId6"/>
    <sheet name="Marzo 2013" sheetId="15" r:id="rId7"/>
    <sheet name="Abril 2013" sheetId="16" r:id="rId8"/>
    <sheet name="Mayo 2013" sheetId="17" r:id="rId9"/>
    <sheet name="Junio 2013" sheetId="18" r:id="rId10"/>
    <sheet name="Julio 2013" sheetId="19" r:id="rId11"/>
    <sheet name="Agosto 2013" sheetId="20" r:id="rId12"/>
    <sheet name="Setiembre 2013" sheetId="21" r:id="rId13"/>
    <sheet name="Octubre 2013" sheetId="22" r:id="rId14"/>
    <sheet name="Noviembre 2013" sheetId="46" r:id="rId15"/>
    <sheet name="Diciembre 2013" sheetId="24" r:id="rId16"/>
    <sheet name="Enero 2014" sheetId="25" r:id="rId17"/>
    <sheet name="febrero 2014 " sheetId="26" r:id="rId18"/>
    <sheet name=" marzo 2014" sheetId="27" r:id="rId19"/>
    <sheet name="abril 2014" sheetId="47" r:id="rId20"/>
    <sheet name="Mayo 2014" sheetId="28" r:id="rId21"/>
    <sheet name="Junio 2014" sheetId="29" r:id="rId22"/>
    <sheet name="Julio 2014" sheetId="30" r:id="rId23"/>
    <sheet name="Agosto 2014" sheetId="32" r:id="rId24"/>
    <sheet name="Setiembre 2014" sheetId="33" r:id="rId25"/>
    <sheet name="Octubre 2014" sheetId="34" r:id="rId26"/>
    <sheet name="Noviembre 2014" sheetId="35" r:id="rId27"/>
    <sheet name="Diciembre 2014" sheetId="48" r:id="rId28"/>
    <sheet name="Enero 2015" sheetId="36" r:id="rId29"/>
    <sheet name="Febrero 2015" sheetId="37" r:id="rId30"/>
    <sheet name="Marzo 2015" sheetId="39" r:id="rId31"/>
    <sheet name="Abril 2015" sheetId="49" r:id="rId32"/>
    <sheet name="Mayo 2015" sheetId="43" r:id="rId33"/>
    <sheet name="Junio 2015" sheetId="41" r:id="rId34"/>
    <sheet name="Julio 2015" sheetId="45" r:id="rId35"/>
    <sheet name="Agosto 2015" sheetId="44" r:id="rId36"/>
    <sheet name="Setiembre 2015" sheetId="50" r:id="rId37"/>
    <sheet name="Octubre 2015" sheetId="54" r:id="rId38"/>
    <sheet name="Noviembre 2015" sheetId="55" r:id="rId39"/>
    <sheet name="Diciembre 2015" sheetId="56" r:id="rId40"/>
    <sheet name="Enero 2016" sheetId="57" r:id="rId41"/>
    <sheet name="Febrero 2016" sheetId="58" r:id="rId42"/>
    <sheet name="Marzo 2016" sheetId="59" r:id="rId43"/>
    <sheet name="Abril 2016" sheetId="60" r:id="rId44"/>
    <sheet name="Mayo 2016" sheetId="61" r:id="rId45"/>
    <sheet name="Junio 2016" sheetId="62" r:id="rId46"/>
    <sheet name="Julio 2016" sheetId="63" r:id="rId47"/>
    <sheet name="Agosto 2016" sheetId="65" r:id="rId48"/>
    <sheet name="Setiembre 2016" sheetId="64" r:id="rId49"/>
    <sheet name="Octubre 2016" sheetId="66" r:id="rId50"/>
    <sheet name="Noviembre 2016" sheetId="67" r:id="rId51"/>
    <sheet name="Diciembre 2016" sheetId="68" r:id="rId52"/>
    <sheet name="Enero 2017" sheetId="69" r:id="rId53"/>
    <sheet name="Febrero 2017" sheetId="70" r:id="rId54"/>
    <sheet name="Marzo 2017" sheetId="71" r:id="rId55"/>
    <sheet name="Abril 2017" sheetId="72" r:id="rId56"/>
    <sheet name="Mayo 2017" sheetId="73" r:id="rId57"/>
    <sheet name="Junio 2017" sheetId="74" r:id="rId58"/>
    <sheet name="Julio 2017" sheetId="75" r:id="rId59"/>
    <sheet name="Agosto 2017" sheetId="76" r:id="rId60"/>
    <sheet name="Setiembre 2017" sheetId="77" r:id="rId61"/>
    <sheet name="Octubre 2017" sheetId="78" r:id="rId62"/>
    <sheet name="Noviembre 2017" sheetId="79" r:id="rId63"/>
    <sheet name="Diciembre 2017" sheetId="80" r:id="rId64"/>
    <sheet name="Enero 2018" sheetId="81" r:id="rId65"/>
    <sheet name="Febrero 2018" sheetId="82" r:id="rId66"/>
    <sheet name="Marzo 2018" sheetId="83" r:id="rId67"/>
    <sheet name="Abril 2018" sheetId="84" r:id="rId68"/>
    <sheet name="Mayo 2018" sheetId="85" r:id="rId69"/>
    <sheet name="Junio 2018" sheetId="86" r:id="rId70"/>
    <sheet name="Julio 2018" sheetId="87" r:id="rId71"/>
    <sheet name="Agosto 2018" sheetId="88" r:id="rId72"/>
    <sheet name="Setiembre 2018" sheetId="89" r:id="rId73"/>
    <sheet name="Octubre 2018" sheetId="90" r:id="rId74"/>
    <sheet name="Noviembre 2018" sheetId="91" r:id="rId75"/>
    <sheet name="Diciembre 2018" sheetId="92" r:id="rId76"/>
    <sheet name="Enero 2019" sheetId="93" r:id="rId77"/>
    <sheet name="Febrero 2019" sheetId="94" r:id="rId78"/>
    <sheet name="Marzo 2019" sheetId="95" r:id="rId79"/>
    <sheet name="Abril 2019" sheetId="96" r:id="rId80"/>
    <sheet name="Mayo 2019" sheetId="97" r:id="rId81"/>
    <sheet name="Junio 2019" sheetId="98" r:id="rId82"/>
    <sheet name="julio 2019" sheetId="99" r:id="rId83"/>
    <sheet name="Agosto 2019" sheetId="100" r:id="rId84"/>
    <sheet name="Setiembre 2019" sheetId="101" r:id="rId85"/>
    <sheet name="Octubre 2019" sheetId="102" r:id="rId86"/>
    <sheet name="Noviembre 2019" sheetId="103" r:id="rId87"/>
    <sheet name="Diciembre 2019" sheetId="104" r:id="rId88"/>
    <sheet name="Enero 2020" sheetId="105" r:id="rId89"/>
    <sheet name="Febrero 2020" sheetId="106" r:id="rId90"/>
    <sheet name="Marzo 2020" sheetId="107" r:id="rId91"/>
    <sheet name="Abril 2020" sheetId="108" r:id="rId92"/>
    <sheet name="Mayo 2020" sheetId="109" r:id="rId93"/>
    <sheet name="Junio 2020" sheetId="110" r:id="rId94"/>
    <sheet name="Julio 2020" sheetId="111" r:id="rId95"/>
    <sheet name="Agosto 2020" sheetId="112" r:id="rId96"/>
    <sheet name="Setiembre 2020" sheetId="113" r:id="rId97"/>
    <sheet name="Octubre 2020" sheetId="114" r:id="rId98"/>
    <sheet name="Noviembre 2020" sheetId="115" r:id="rId99"/>
    <sheet name="Diciembre 2020" sheetId="116" r:id="rId100"/>
    <sheet name="Enero 2021" sheetId="117" r:id="rId101"/>
    <sheet name="Febrero 2021" sheetId="118" r:id="rId102"/>
    <sheet name="Marzo 2021" sheetId="119" r:id="rId103"/>
    <sheet name="Abril 2021" sheetId="120" r:id="rId104"/>
    <sheet name="Mayo 2021" sheetId="121" r:id="rId105"/>
    <sheet name="Junio 2021" sheetId="122" r:id="rId106"/>
    <sheet name="Julio 2021" sheetId="123" r:id="rId107"/>
    <sheet name="Agosto 2021" sheetId="124" r:id="rId108"/>
    <sheet name="Setiembre 2021" sheetId="125" r:id="rId109"/>
    <sheet name="Octubre 2021" sheetId="126" r:id="rId110"/>
    <sheet name="Noviembre 2021" sheetId="127" r:id="rId111"/>
    <sheet name="Diciembre 2021" sheetId="128" r:id="rId112"/>
    <sheet name="Enero 2022" sheetId="129" r:id="rId113"/>
    <sheet name="Febrero 2022" sheetId="130" r:id="rId114"/>
    <sheet name="Marzo 2022" sheetId="131" r:id="rId115"/>
    <sheet name="Abril 2022" sheetId="132" r:id="rId116"/>
    <sheet name="Mayo 2022" sheetId="133" r:id="rId117"/>
    <sheet name="Junio 2022" sheetId="134" r:id="rId118"/>
    <sheet name="Julio 2022" sheetId="135" r:id="rId119"/>
    <sheet name="Agosto 2022" sheetId="136" r:id="rId120"/>
    <sheet name="Setiembre 2022" sheetId="137" r:id="rId121"/>
    <sheet name="Octubre 2022" sheetId="138" r:id="rId122"/>
    <sheet name="Noviembre 2022" sheetId="139" r:id="rId123"/>
    <sheet name="Diciembre 2022" sheetId="140" r:id="rId124"/>
    <sheet name="Enero 2023" sheetId="141" r:id="rId125"/>
    <sheet name="Febrero 2023" sheetId="142" r:id="rId126"/>
    <sheet name="Marzo 2023" sheetId="143" r:id="rId127"/>
    <sheet name="Abril 2023" sheetId="144" r:id="rId128"/>
    <sheet name="Mayo 2023" sheetId="145" r:id="rId129"/>
    <sheet name="Junio 2023" sheetId="146" r:id="rId130"/>
    <sheet name="Julio 2023" sheetId="147" r:id="rId131"/>
    <sheet name="Agosto 2023" sheetId="148" r:id="rId132"/>
    <sheet name="Setiembre 2023" sheetId="149" r:id="rId133"/>
    <sheet name="Octubre 2023" sheetId="150" r:id="rId134"/>
    <sheet name="Noviembre 2023" sheetId="151" r:id="rId135"/>
    <sheet name="Diciembre 2023" sheetId="152" r:id="rId136"/>
    <sheet name="Enero 2024" sheetId="153" r:id="rId137"/>
    <sheet name="Febrero 2024" sheetId="154" r:id="rId138"/>
    <sheet name="Marzo 2024" sheetId="155" r:id="rId139"/>
    <sheet name="Abril 2024" sheetId="156" r:id="rId140"/>
    <sheet name="Mayo 2024" sheetId="157" r:id="rId141"/>
    <sheet name="Junio 2024" sheetId="158" r:id="rId142"/>
    <sheet name="Julio 2024" sheetId="159" r:id="rId143"/>
    <sheet name="Agosto 2024" sheetId="160" r:id="rId144"/>
    <sheet name="Setiembre 2024" sheetId="161" r:id="rId145"/>
    <sheet name="Octubre 2024" sheetId="162" r:id="rId146"/>
    <sheet name="Noviembre 2024" sheetId="164" r:id="rId147"/>
    <sheet name="Diciembre 2024" sheetId="163" r:id="rId148"/>
    <sheet name="Enero 2025" sheetId="165" r:id="rId149"/>
    <sheet name="Febrero 2025" sheetId="166" r:id="rId150"/>
    <sheet name="Marzo 2025" sheetId="167" r:id="rId151"/>
    <sheet name="Abril 2025" sheetId="168" r:id="rId152"/>
    <sheet name="Datos totales" sheetId="53" r:id="rId153"/>
    <sheet name="Datos para grafico" sheetId="51" r:id="rId154"/>
    <sheet name="graficos" sheetId="52" r:id="rId155"/>
    <sheet name="PARA GIRA" sheetId="38" r:id="rId156"/>
  </sheets>
  <definedNames>
    <definedName name="_xlnm.Print_Area" localSheetId="18">' marzo 2014'!$A$1:$L$17</definedName>
    <definedName name="_xlnm.Print_Area" localSheetId="7">'Abril 2013'!$A$1:$L$21</definedName>
    <definedName name="_xlnm.Print_Area" localSheetId="19">'abril 2014'!$A$1:$L$17</definedName>
    <definedName name="_xlnm.Print_Area" localSheetId="31">'Abril 2015'!$A$1:$L$18</definedName>
    <definedName name="_xlnm.Print_Area" localSheetId="43">'Abril 2016'!$A$1:$L$18</definedName>
    <definedName name="_xlnm.Print_Area" localSheetId="11">'Agosto 2013'!$A$1:$L$21</definedName>
    <definedName name="_xlnm.Print_Area" localSheetId="23">'Agosto 2014'!$A$1:$L$17</definedName>
    <definedName name="_xlnm.Print_Area" localSheetId="35">'Agosto 2015'!$A$1:$L$18</definedName>
    <definedName name="_xlnm.Print_Area" localSheetId="47">'Agosto 2016'!$A$1:$L$18</definedName>
    <definedName name="_xlnm.Print_Area" localSheetId="3">'Diciembre 2012'!$A$1:$L$21</definedName>
    <definedName name="_xlnm.Print_Area" localSheetId="15">'Diciembre 2013'!$A$1:$L$17</definedName>
    <definedName name="_xlnm.Print_Area" localSheetId="27">'Diciembre 2014'!$A$1:$L$17</definedName>
    <definedName name="_xlnm.Print_Area" localSheetId="39">'Diciembre 2015'!$A$1:$L$18</definedName>
    <definedName name="_xlnm.Print_Area" localSheetId="4">'Enero 2013'!$A$1:$L$21</definedName>
    <definedName name="_xlnm.Print_Area" localSheetId="16">'Enero 2014'!$A$1:$L$17</definedName>
    <definedName name="_xlnm.Print_Area" localSheetId="28">'Enero 2015'!$A$1:$L$17</definedName>
    <definedName name="_xlnm.Print_Area" localSheetId="40">'Enero 2016'!$A$1:$L$18</definedName>
    <definedName name="_xlnm.Print_Area" localSheetId="5">'Febrero 2013'!$A$1:$L$21</definedName>
    <definedName name="_xlnm.Print_Area" localSheetId="17">'febrero 2014 '!$A$1:$L$17</definedName>
    <definedName name="_xlnm.Print_Area" localSheetId="29">'Febrero 2015'!$A$1:$L$17</definedName>
    <definedName name="_xlnm.Print_Area" localSheetId="41">'Febrero 2016'!$A$1:$L$18</definedName>
    <definedName name="_xlnm.Print_Area" localSheetId="154">graficos!$A$1:$L$157</definedName>
    <definedName name="_xlnm.Print_Area" localSheetId="10">'Julio 2013'!$A$1:$L$21</definedName>
    <definedName name="_xlnm.Print_Area" localSheetId="22">'Julio 2014'!$A$1:$L$17</definedName>
    <definedName name="_xlnm.Print_Area" localSheetId="34">'Julio 2015'!$A$1:$L$18</definedName>
    <definedName name="_xlnm.Print_Area" localSheetId="46">'Julio 2016'!$A$1:$L$18</definedName>
    <definedName name="_xlnm.Print_Area" localSheetId="9">'Junio 2013'!$A$1:$L$21</definedName>
    <definedName name="_xlnm.Print_Area" localSheetId="21">'Junio 2014'!$A$1:$L$17</definedName>
    <definedName name="_xlnm.Print_Area" localSheetId="33">'Junio 2015'!$A$1:$L$18</definedName>
    <definedName name="_xlnm.Print_Area" localSheetId="45">'Junio 2016'!$A$1:$L$18</definedName>
    <definedName name="_xlnm.Print_Area" localSheetId="6">'Marzo 2013'!$A$1:$L$21</definedName>
    <definedName name="_xlnm.Print_Area" localSheetId="30">'Marzo 2015'!$A$1:$L$18</definedName>
    <definedName name="_xlnm.Print_Area" localSheetId="42">'Marzo 2016'!$A$1:$L$18</definedName>
    <definedName name="_xlnm.Print_Area" localSheetId="8">'Mayo 2013'!$A$1:$L$21</definedName>
    <definedName name="_xlnm.Print_Area" localSheetId="20">'Mayo 2014'!$A$1:$L$17</definedName>
    <definedName name="_xlnm.Print_Area" localSheetId="32">'Mayo 2015'!$A$1:$L$18</definedName>
    <definedName name="_xlnm.Print_Area" localSheetId="44">'Mayo 2016'!$A$1:$L$18</definedName>
    <definedName name="_xlnm.Print_Area" localSheetId="2">'Noviembre 2012'!$A$1:$L$21</definedName>
    <definedName name="_xlnm.Print_Area" localSheetId="14">'Noviembre 2013'!$A$1:$L$17</definedName>
    <definedName name="_xlnm.Print_Area" localSheetId="26">'Noviembre 2014'!$A$1:$L$17</definedName>
    <definedName name="_xlnm.Print_Area" localSheetId="38">'Noviembre 2015'!$A$1:$L$18</definedName>
    <definedName name="_xlnm.Print_Area" localSheetId="1">'Octubre 2012'!$A$1:$L$21</definedName>
    <definedName name="_xlnm.Print_Area" localSheetId="13">'Octubre 2013'!$A$1:$L$17</definedName>
    <definedName name="_xlnm.Print_Area" localSheetId="25">'Octubre 2014'!$A$1:$L$17</definedName>
    <definedName name="_xlnm.Print_Area" localSheetId="37">'Octubre 2015'!$A$1:$L$18</definedName>
    <definedName name="_xlnm.Print_Area" localSheetId="155">'PARA GIRA'!$A$1:$J$18</definedName>
    <definedName name="_xlnm.Print_Area" localSheetId="0">'Setiembre 2012'!$A$1:$L$17</definedName>
    <definedName name="_xlnm.Print_Area" localSheetId="12">'Setiembre 2013'!$A$1:$L$17</definedName>
    <definedName name="_xlnm.Print_Area" localSheetId="24">'Setiembre 2014'!$A$1:$L$17</definedName>
    <definedName name="_xlnm.Print_Area" localSheetId="36">'Setiembre 2015'!$A$1:$L$18</definedName>
    <definedName name="_xlnm.Print_Area" localSheetId="48">'Setiembre 2016'!$A$1:$L$18</definedName>
    <definedName name="_xlnm.Print_Titles" localSheetId="154">graficos!$1:$3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L32" i="51" l="1"/>
  <c r="FL35" i="51"/>
  <c r="FL30" i="51"/>
  <c r="FL26" i="51"/>
  <c r="FL28" i="51"/>
  <c r="FL24" i="51"/>
  <c r="FL18" i="51"/>
  <c r="FL21" i="51"/>
  <c r="FL8" i="51"/>
  <c r="FL10" i="51"/>
  <c r="FL12" i="51"/>
  <c r="FL6" i="51"/>
  <c r="FL5" i="53"/>
  <c r="FL6" i="53"/>
  <c r="FL7" i="53"/>
  <c r="FL8" i="53"/>
  <c r="FL9" i="53"/>
  <c r="FL10" i="53"/>
  <c r="FL11" i="53"/>
  <c r="FL12" i="53"/>
  <c r="FL13" i="53"/>
  <c r="FL14" i="53"/>
  <c r="FL15" i="53"/>
  <c r="FL16" i="53"/>
  <c r="FL17" i="53"/>
  <c r="FL18" i="53"/>
  <c r="FL19" i="53"/>
  <c r="FL20" i="53"/>
  <c r="FL21" i="53"/>
  <c r="FL4" i="53"/>
  <c r="L23" i="168"/>
  <c r="K23" i="168"/>
  <c r="L22" i="168"/>
  <c r="K22" i="168"/>
  <c r="L21" i="168"/>
  <c r="K21" i="168"/>
  <c r="L20" i="168"/>
  <c r="K20" i="168"/>
  <c r="L19" i="168"/>
  <c r="K19" i="168"/>
  <c r="L18" i="168"/>
  <c r="K18" i="168"/>
  <c r="L17" i="168"/>
  <c r="K17" i="168"/>
  <c r="L16" i="168"/>
  <c r="K16" i="168"/>
  <c r="L15" i="168"/>
  <c r="K15" i="168"/>
  <c r="L14" i="168"/>
  <c r="K14" i="168"/>
  <c r="L13" i="168"/>
  <c r="K13" i="168"/>
  <c r="L12" i="168"/>
  <c r="K12" i="168"/>
  <c r="L11" i="168"/>
  <c r="K11" i="168"/>
  <c r="L10" i="168"/>
  <c r="K10" i="168"/>
  <c r="L9" i="168"/>
  <c r="K9" i="168"/>
  <c r="L8" i="168"/>
  <c r="K8" i="168"/>
  <c r="L7" i="168"/>
  <c r="K7" i="168"/>
  <c r="L6" i="168"/>
  <c r="K6" i="168"/>
  <c r="L5" i="168"/>
  <c r="K5" i="168"/>
  <c r="FK32" i="51"/>
  <c r="FK35" i="51"/>
  <c r="FK31" i="51"/>
  <c r="FK21" i="51"/>
  <c r="FK25" i="51"/>
  <c r="FK26" i="51"/>
  <c r="FK29" i="51"/>
  <c r="FK6" i="51"/>
  <c r="FK8" i="51"/>
  <c r="FK10" i="51"/>
  <c r="FK11" i="51"/>
  <c r="FK5" i="53"/>
  <c r="FK6" i="53"/>
  <c r="FK7" i="53"/>
  <c r="FK8" i="53"/>
  <c r="FK9" i="53"/>
  <c r="FK10" i="53"/>
  <c r="FK11" i="53"/>
  <c r="FK12" i="53"/>
  <c r="FK18" i="51"/>
  <c r="FK13" i="53"/>
  <c r="FK14" i="53"/>
  <c r="FK15" i="53"/>
  <c r="FK16" i="53"/>
  <c r="FK17" i="53"/>
  <c r="FK18" i="53"/>
  <c r="FK19" i="53"/>
  <c r="FK20" i="53"/>
  <c r="FK21" i="53"/>
  <c r="FK4" i="53"/>
  <c r="L23" i="167"/>
  <c r="K23" i="167"/>
  <c r="L22" i="167"/>
  <c r="K22" i="167"/>
  <c r="L21" i="167"/>
  <c r="K21" i="167"/>
  <c r="L20" i="167"/>
  <c r="K20" i="167"/>
  <c r="L19" i="167"/>
  <c r="K19" i="167"/>
  <c r="L18" i="167"/>
  <c r="K18" i="167"/>
  <c r="L17" i="167"/>
  <c r="K17" i="167"/>
  <c r="L16" i="167"/>
  <c r="K16" i="167"/>
  <c r="L15" i="167"/>
  <c r="K15" i="167"/>
  <c r="L14" i="167"/>
  <c r="K14" i="167"/>
  <c r="L13" i="167"/>
  <c r="K13" i="167"/>
  <c r="L12" i="167"/>
  <c r="K12" i="167"/>
  <c r="L11" i="167"/>
  <c r="K11" i="167"/>
  <c r="L10" i="167"/>
  <c r="K10" i="167"/>
  <c r="L9" i="167"/>
  <c r="K9" i="167"/>
  <c r="L8" i="167"/>
  <c r="K8" i="167"/>
  <c r="L7" i="167"/>
  <c r="K7" i="167"/>
  <c r="L6" i="167"/>
  <c r="K6" i="167"/>
  <c r="L5" i="167"/>
  <c r="K5" i="167"/>
  <c r="FJ35" i="51"/>
  <c r="FJ6" i="51"/>
  <c r="FJ8" i="51"/>
  <c r="FJ10" i="51"/>
  <c r="FJ12" i="51"/>
  <c r="FJ18" i="51"/>
  <c r="FJ21" i="51"/>
  <c r="FJ25" i="51"/>
  <c r="FJ26" i="51"/>
  <c r="FJ28" i="51"/>
  <c r="FJ30" i="51"/>
  <c r="FJ32" i="51"/>
  <c r="K23" i="166"/>
  <c r="L23" i="166"/>
  <c r="FJ5" i="53"/>
  <c r="FJ6" i="53"/>
  <c r="FJ7" i="53"/>
  <c r="FJ8" i="53"/>
  <c r="FJ9" i="53"/>
  <c r="FJ10" i="53"/>
  <c r="FJ11" i="53"/>
  <c r="FJ12" i="53"/>
  <c r="FJ13" i="53"/>
  <c r="FJ14" i="53"/>
  <c r="FJ15" i="53"/>
  <c r="FJ16" i="53"/>
  <c r="FJ17" i="53"/>
  <c r="FJ18" i="53"/>
  <c r="FJ19" i="53"/>
  <c r="FJ20" i="53"/>
  <c r="FJ21" i="53"/>
  <c r="FJ4" i="53"/>
  <c r="L22" i="166"/>
  <c r="K22" i="166"/>
  <c r="L21" i="166"/>
  <c r="K21" i="166"/>
  <c r="L20" i="166"/>
  <c r="K20" i="166"/>
  <c r="L19" i="166"/>
  <c r="K19" i="166"/>
  <c r="L18" i="166"/>
  <c r="K18" i="166"/>
  <c r="L17" i="166"/>
  <c r="K17" i="166"/>
  <c r="L16" i="166"/>
  <c r="K16" i="166"/>
  <c r="L15" i="166"/>
  <c r="K15" i="166"/>
  <c r="L14" i="166"/>
  <c r="K14" i="166"/>
  <c r="L13" i="166"/>
  <c r="K13" i="166"/>
  <c r="L12" i="166"/>
  <c r="K12" i="166"/>
  <c r="L11" i="166"/>
  <c r="K11" i="166"/>
  <c r="L10" i="166"/>
  <c r="K10" i="166"/>
  <c r="L9" i="166"/>
  <c r="K9" i="166"/>
  <c r="L8" i="166"/>
  <c r="K8" i="166"/>
  <c r="L7" i="166"/>
  <c r="K7" i="166"/>
  <c r="L6" i="166"/>
  <c r="K6" i="166"/>
  <c r="L5" i="166"/>
  <c r="K5" i="166"/>
  <c r="FI30" i="51"/>
  <c r="FI33" i="51"/>
  <c r="FI34" i="51"/>
  <c r="FI26" i="51"/>
  <c r="FI28" i="51"/>
  <c r="FI8" i="51"/>
  <c r="FI10" i="51"/>
  <c r="FI12" i="51"/>
  <c r="FI18" i="51"/>
  <c r="FI21" i="51"/>
  <c r="FI25" i="51"/>
  <c r="FI6" i="51"/>
  <c r="FI5" i="53"/>
  <c r="FI6" i="53"/>
  <c r="FI7" i="53"/>
  <c r="FI8" i="53"/>
  <c r="FI9" i="53"/>
  <c r="FI10" i="53"/>
  <c r="FI11" i="53"/>
  <c r="FI12" i="53"/>
  <c r="FI13" i="53"/>
  <c r="FI14" i="53"/>
  <c r="FI15" i="53"/>
  <c r="FI16" i="53"/>
  <c r="FI17" i="53"/>
  <c r="FI18" i="53"/>
  <c r="FI19" i="53"/>
  <c r="FI20" i="53"/>
  <c r="FI21" i="53"/>
  <c r="FI4" i="53"/>
  <c r="K23" i="165"/>
  <c r="L22" i="165"/>
  <c r="K22" i="165"/>
  <c r="L21" i="165"/>
  <c r="K21" i="165"/>
  <c r="L20" i="165"/>
  <c r="K20" i="165"/>
  <c r="L19" i="165"/>
  <c r="K19" i="165"/>
  <c r="L18" i="165"/>
  <c r="K18" i="165"/>
  <c r="L17" i="165"/>
  <c r="K17" i="165"/>
  <c r="L16" i="165"/>
  <c r="K16" i="165"/>
  <c r="L15" i="165"/>
  <c r="K15" i="165"/>
  <c r="L14" i="165"/>
  <c r="K14" i="165"/>
  <c r="L13" i="165"/>
  <c r="K13" i="165"/>
  <c r="L12" i="165"/>
  <c r="K12" i="165"/>
  <c r="L11" i="165"/>
  <c r="K11" i="165"/>
  <c r="L10" i="165"/>
  <c r="K10" i="165"/>
  <c r="L9" i="165"/>
  <c r="K9" i="165"/>
  <c r="L8" i="165"/>
  <c r="K8" i="165"/>
  <c r="L7" i="165"/>
  <c r="K7" i="165"/>
  <c r="L6" i="165"/>
  <c r="K6" i="165"/>
  <c r="L5" i="165"/>
  <c r="K5" i="165"/>
  <c r="FG35" i="51"/>
  <c r="FH34" i="51"/>
  <c r="FG32" i="51"/>
  <c r="FH33" i="51"/>
  <c r="FG24" i="51"/>
  <c r="FH24" i="51"/>
  <c r="FG26" i="51"/>
  <c r="FH26" i="51"/>
  <c r="FG29" i="51"/>
  <c r="FH29" i="51"/>
  <c r="FG31" i="51"/>
  <c r="FH30" i="51"/>
  <c r="FG18" i="51"/>
  <c r="FH18" i="51"/>
  <c r="FG20" i="51"/>
  <c r="FH21" i="51"/>
  <c r="FG12" i="51"/>
  <c r="FH12" i="51"/>
  <c r="FH10" i="51"/>
  <c r="FH5" i="51"/>
  <c r="FH8" i="51"/>
  <c r="FG6" i="51"/>
  <c r="FG8" i="51"/>
  <c r="FH5" i="53"/>
  <c r="FH6" i="53"/>
  <c r="FH7" i="53"/>
  <c r="FH8" i="53"/>
  <c r="FH9" i="53"/>
  <c r="FH10" i="53"/>
  <c r="FH11" i="53"/>
  <c r="FH12" i="53"/>
  <c r="FH13" i="53"/>
  <c r="FH14" i="53"/>
  <c r="FH15" i="53"/>
  <c r="FH16" i="53"/>
  <c r="FH17" i="53"/>
  <c r="FH18" i="53"/>
  <c r="FH19" i="53"/>
  <c r="FH20" i="53"/>
  <c r="FH21" i="53"/>
  <c r="FH4" i="53"/>
  <c r="K23" i="164"/>
  <c r="FG21" i="53"/>
  <c r="L23" i="164"/>
  <c r="FG5" i="53"/>
  <c r="FG6" i="53"/>
  <c r="FG7" i="53"/>
  <c r="FG8" i="53"/>
  <c r="FG9" i="53"/>
  <c r="FG10" i="53"/>
  <c r="FG11" i="53"/>
  <c r="FG12" i="53"/>
  <c r="FG13" i="53"/>
  <c r="FG14" i="53"/>
  <c r="FG15" i="53"/>
  <c r="FG16" i="53"/>
  <c r="FG17" i="53"/>
  <c r="FG18" i="53"/>
  <c r="FG19" i="53"/>
  <c r="FG20" i="53"/>
  <c r="FG4" i="53"/>
  <c r="K23" i="163"/>
  <c r="L22" i="163"/>
  <c r="K22" i="163"/>
  <c r="L21" i="163"/>
  <c r="K21" i="163"/>
  <c r="L20" i="163"/>
  <c r="K20" i="163"/>
  <c r="L19" i="163"/>
  <c r="K19" i="163"/>
  <c r="L18" i="163"/>
  <c r="K18" i="163"/>
  <c r="L17" i="163"/>
  <c r="K17" i="163"/>
  <c r="L16" i="163"/>
  <c r="K16" i="163"/>
  <c r="L15" i="163"/>
  <c r="K15" i="163"/>
  <c r="L14" i="163"/>
  <c r="K14" i="163"/>
  <c r="L13" i="163"/>
  <c r="K13" i="163"/>
  <c r="L12" i="163"/>
  <c r="K12" i="163"/>
  <c r="L11" i="163"/>
  <c r="K11" i="163"/>
  <c r="L10" i="163"/>
  <c r="K10" i="163"/>
  <c r="L9" i="163"/>
  <c r="K9" i="163"/>
  <c r="L8" i="163"/>
  <c r="K8" i="163"/>
  <c r="L7" i="163"/>
  <c r="K7" i="163"/>
  <c r="L6" i="163"/>
  <c r="K6" i="163"/>
  <c r="L5" i="163"/>
  <c r="K5" i="163"/>
  <c r="L22" i="164"/>
  <c r="K22" i="164"/>
  <c r="L21" i="164"/>
  <c r="K21" i="164"/>
  <c r="L20" i="164"/>
  <c r="K20" i="164"/>
  <c r="L19" i="164"/>
  <c r="K19" i="164"/>
  <c r="L18" i="164"/>
  <c r="K18" i="164"/>
  <c r="L17" i="164"/>
  <c r="K17" i="164"/>
  <c r="L16" i="164"/>
  <c r="K16" i="164"/>
  <c r="L15" i="164"/>
  <c r="K15" i="164"/>
  <c r="L14" i="164"/>
  <c r="K14" i="164"/>
  <c r="L13" i="164"/>
  <c r="K13" i="164"/>
  <c r="L12" i="164"/>
  <c r="K12" i="164"/>
  <c r="L11" i="164"/>
  <c r="K11" i="164"/>
  <c r="L10" i="164"/>
  <c r="K10" i="164"/>
  <c r="L9" i="164"/>
  <c r="K9" i="164"/>
  <c r="L8" i="164"/>
  <c r="K8" i="164"/>
  <c r="L7" i="164"/>
  <c r="K7" i="164"/>
  <c r="L6" i="164"/>
  <c r="K6" i="164"/>
  <c r="L5" i="164"/>
  <c r="K5" i="164"/>
  <c r="FF34" i="51"/>
  <c r="FF30" i="51"/>
  <c r="FF33" i="51"/>
  <c r="FF26" i="51"/>
  <c r="FF29" i="51"/>
  <c r="FF24" i="51"/>
  <c r="FF18" i="51"/>
  <c r="FF20" i="51"/>
  <c r="FF8" i="51"/>
  <c r="FF10" i="51"/>
  <c r="FF12" i="51"/>
  <c r="FF6" i="51"/>
  <c r="FF5" i="53"/>
  <c r="FF6" i="53"/>
  <c r="FF7" i="53"/>
  <c r="FF8" i="53"/>
  <c r="FF11" i="53"/>
  <c r="FF12" i="53"/>
  <c r="FF13" i="53"/>
  <c r="FF16" i="53"/>
  <c r="FF17" i="53"/>
  <c r="FF18" i="53"/>
  <c r="FF19" i="53"/>
  <c r="FF20" i="53"/>
  <c r="FF21" i="53"/>
  <c r="FF4" i="53"/>
  <c r="FE4" i="53"/>
  <c r="FE5" i="51"/>
  <c r="FE5" i="53"/>
  <c r="FE6" i="53"/>
  <c r="FE7" i="53"/>
  <c r="FE8" i="53"/>
  <c r="FE9" i="53"/>
  <c r="FE10" i="53"/>
  <c r="FE11" i="53"/>
  <c r="FE12" i="53"/>
  <c r="FE13" i="53"/>
  <c r="FE14" i="53"/>
  <c r="FE15" i="53"/>
  <c r="FE16" i="53"/>
  <c r="FE17" i="53"/>
  <c r="FE18" i="53"/>
  <c r="FE19" i="53"/>
  <c r="FE20" i="53"/>
  <c r="FE21" i="53"/>
  <c r="K23" i="162"/>
  <c r="L22" i="162"/>
  <c r="K22" i="162"/>
  <c r="L21" i="162"/>
  <c r="K21" i="162"/>
  <c r="L20" i="162"/>
  <c r="K20" i="162"/>
  <c r="L19" i="162"/>
  <c r="K19" i="162"/>
  <c r="L18" i="162"/>
  <c r="K18" i="162"/>
  <c r="L17" i="162"/>
  <c r="K17" i="162"/>
  <c r="FF15" i="53"/>
  <c r="L16" i="162"/>
  <c r="K16" i="162"/>
  <c r="FF14" i="53"/>
  <c r="L15" i="162"/>
  <c r="K15" i="162"/>
  <c r="L14" i="162"/>
  <c r="K14" i="162"/>
  <c r="L13" i="162"/>
  <c r="K13" i="162"/>
  <c r="L12" i="162"/>
  <c r="K12" i="162"/>
  <c r="FF10" i="53"/>
  <c r="L11" i="162"/>
  <c r="K11" i="162"/>
  <c r="L10" i="162"/>
  <c r="K10" i="162"/>
  <c r="L9" i="162"/>
  <c r="K9" i="162"/>
  <c r="L8" i="162"/>
  <c r="K8" i="162"/>
  <c r="L7" i="162"/>
  <c r="K7" i="162"/>
  <c r="L6" i="162"/>
  <c r="K6" i="162"/>
  <c r="L5" i="162"/>
  <c r="K5" i="162"/>
  <c r="FE32" i="51"/>
  <c r="FE34" i="51"/>
  <c r="FE28" i="51"/>
  <c r="FE30" i="51"/>
  <c r="FE25" i="51"/>
  <c r="FE21" i="51"/>
  <c r="FE18" i="51"/>
  <c r="FE8" i="51"/>
  <c r="FE10" i="51"/>
  <c r="FE12" i="51"/>
  <c r="K23" i="161"/>
  <c r="L22" i="161"/>
  <c r="K22" i="161"/>
  <c r="L21" i="161"/>
  <c r="K21" i="161"/>
  <c r="L20" i="161"/>
  <c r="K20" i="161"/>
  <c r="L19" i="161"/>
  <c r="K19" i="161"/>
  <c r="FE26" i="51"/>
  <c r="L18" i="161"/>
  <c r="K18" i="161"/>
  <c r="L17" i="161"/>
  <c r="K17" i="161"/>
  <c r="L16" i="161"/>
  <c r="K16" i="161"/>
  <c r="L15" i="161"/>
  <c r="K15" i="161"/>
  <c r="L14" i="161"/>
  <c r="K14" i="161"/>
  <c r="L13" i="161"/>
  <c r="K13" i="161"/>
  <c r="L12" i="161"/>
  <c r="K12" i="161"/>
  <c r="L11" i="161"/>
  <c r="K11" i="161"/>
  <c r="L10" i="161"/>
  <c r="K10" i="161"/>
  <c r="L9" i="161"/>
  <c r="K9" i="161"/>
  <c r="L8" i="161"/>
  <c r="K8" i="161"/>
  <c r="L7" i="161"/>
  <c r="K7" i="161"/>
  <c r="L6" i="161"/>
  <c r="K6" i="161"/>
  <c r="L5" i="161"/>
  <c r="K5" i="161"/>
  <c r="FD32" i="51"/>
  <c r="FD26" i="51"/>
  <c r="FD10" i="51"/>
  <c r="FD12" i="51"/>
  <c r="FD5" i="51"/>
  <c r="FD8" i="51"/>
  <c r="FD5" i="53"/>
  <c r="FD6" i="53"/>
  <c r="FD7" i="53"/>
  <c r="FD8" i="53"/>
  <c r="FD9" i="53"/>
  <c r="FD10" i="53"/>
  <c r="FD14" i="53"/>
  <c r="FD15" i="53"/>
  <c r="FD17" i="53"/>
  <c r="FD20" i="53"/>
  <c r="FD4" i="53"/>
  <c r="K23" i="160"/>
  <c r="L22" i="160"/>
  <c r="K22" i="160"/>
  <c r="L21" i="160"/>
  <c r="K21" i="160"/>
  <c r="L20" i="160"/>
  <c r="K20" i="160"/>
  <c r="L19" i="160"/>
  <c r="K19" i="160"/>
  <c r="L18" i="160"/>
  <c r="K18" i="160"/>
  <c r="L17" i="160"/>
  <c r="K17" i="160"/>
  <c r="L16" i="160"/>
  <c r="K16" i="160"/>
  <c r="L15" i="160"/>
  <c r="K15" i="160"/>
  <c r="L14" i="160"/>
  <c r="K14" i="160"/>
  <c r="L13" i="160"/>
  <c r="K13" i="160"/>
  <c r="L12" i="160"/>
  <c r="K12" i="160"/>
  <c r="L11" i="160"/>
  <c r="K11" i="160"/>
  <c r="L10" i="160"/>
  <c r="K10" i="160"/>
  <c r="L9" i="160"/>
  <c r="K9" i="160"/>
  <c r="L8" i="160"/>
  <c r="K8" i="160"/>
  <c r="L7" i="160"/>
  <c r="K7" i="160"/>
  <c r="L6" i="160"/>
  <c r="K6" i="160"/>
  <c r="L5" i="160"/>
  <c r="K5" i="160"/>
  <c r="FC34" i="51"/>
  <c r="FC32" i="51"/>
  <c r="FC21" i="51"/>
  <c r="FC24" i="51"/>
  <c r="FC26" i="51"/>
  <c r="FC28" i="51"/>
  <c r="FC30" i="51"/>
  <c r="FC19" i="51"/>
  <c r="FC5" i="51"/>
  <c r="FC8" i="51"/>
  <c r="FC10" i="51"/>
  <c r="FC11" i="51"/>
  <c r="FC5" i="53"/>
  <c r="FC6" i="53"/>
  <c r="FC7" i="53"/>
  <c r="FC8" i="53"/>
  <c r="FC9" i="53"/>
  <c r="FC10" i="53"/>
  <c r="FC11" i="53"/>
  <c r="FC12" i="53"/>
  <c r="FC13" i="53"/>
  <c r="FC14" i="53"/>
  <c r="FC15" i="53"/>
  <c r="FC16" i="53"/>
  <c r="FC17" i="53"/>
  <c r="FC18" i="53"/>
  <c r="FC19" i="53"/>
  <c r="FC20" i="53"/>
  <c r="FC21" i="53"/>
  <c r="FC4" i="53"/>
  <c r="K23" i="159"/>
  <c r="K22" i="159"/>
  <c r="L22" i="159"/>
  <c r="L21" i="159"/>
  <c r="K21" i="159"/>
  <c r="L20" i="159"/>
  <c r="K20" i="159"/>
  <c r="L19" i="159"/>
  <c r="K19" i="159"/>
  <c r="L18" i="159"/>
  <c r="K18" i="159"/>
  <c r="L17" i="159"/>
  <c r="K17" i="159"/>
  <c r="L16" i="159"/>
  <c r="K16" i="159"/>
  <c r="L15" i="159"/>
  <c r="K15" i="159"/>
  <c r="L14" i="159"/>
  <c r="K14" i="159"/>
  <c r="L13" i="159"/>
  <c r="K13" i="159"/>
  <c r="L12" i="159"/>
  <c r="K12" i="159"/>
  <c r="L11" i="159"/>
  <c r="K11" i="159"/>
  <c r="L10" i="159"/>
  <c r="K10" i="159"/>
  <c r="L9" i="159"/>
  <c r="K9" i="159"/>
  <c r="L8" i="159"/>
  <c r="K8" i="159"/>
  <c r="L7" i="159"/>
  <c r="K7" i="159"/>
  <c r="L6" i="159"/>
  <c r="K6" i="159"/>
  <c r="L5" i="159"/>
  <c r="K5" i="159"/>
  <c r="FB24" i="51"/>
  <c r="FB26" i="51"/>
  <c r="FB28" i="51"/>
  <c r="FB30" i="51"/>
  <c r="FB18" i="51"/>
  <c r="FB21" i="51"/>
  <c r="FB5" i="51"/>
  <c r="FB8" i="51"/>
  <c r="FB10" i="51"/>
  <c r="FB12" i="51"/>
  <c r="FB5" i="53"/>
  <c r="FB6" i="53"/>
  <c r="FB7" i="53"/>
  <c r="FB8" i="53"/>
  <c r="FB9" i="53"/>
  <c r="FB10" i="53"/>
  <c r="FB11" i="53"/>
  <c r="FB12" i="53"/>
  <c r="FB13" i="53"/>
  <c r="FB14" i="53"/>
  <c r="FB15" i="53"/>
  <c r="FB16" i="53"/>
  <c r="FB17" i="53"/>
  <c r="FB18" i="53"/>
  <c r="FB19" i="53"/>
  <c r="FB4" i="53"/>
  <c r="L21" i="158"/>
  <c r="K21" i="158"/>
  <c r="L20" i="158"/>
  <c r="K20" i="158"/>
  <c r="L19" i="158"/>
  <c r="K19" i="158"/>
  <c r="L18" i="158"/>
  <c r="K18" i="158"/>
  <c r="L17" i="158"/>
  <c r="K17" i="158"/>
  <c r="L16" i="158"/>
  <c r="K16" i="158"/>
  <c r="L15" i="158"/>
  <c r="K15" i="158"/>
  <c r="L14" i="158"/>
  <c r="K14" i="158"/>
  <c r="L13" i="158"/>
  <c r="K13" i="158"/>
  <c r="L12" i="158"/>
  <c r="K12" i="158"/>
  <c r="L11" i="158"/>
  <c r="K11" i="158"/>
  <c r="L10" i="158"/>
  <c r="K10" i="158"/>
  <c r="L9" i="158"/>
  <c r="K9" i="158"/>
  <c r="L8" i="158"/>
  <c r="K8" i="158"/>
  <c r="L7" i="158"/>
  <c r="K7" i="158"/>
  <c r="L6" i="158"/>
  <c r="K6" i="158"/>
  <c r="L5" i="158"/>
  <c r="K5" i="158"/>
  <c r="FA30" i="51"/>
  <c r="FA29" i="51"/>
  <c r="FA27" i="51"/>
  <c r="FA24" i="51"/>
  <c r="FA18" i="51"/>
  <c r="FA21" i="51"/>
  <c r="FA10" i="51"/>
  <c r="FA11" i="51"/>
  <c r="FA5" i="51"/>
  <c r="FA8" i="51"/>
  <c r="FA5" i="53"/>
  <c r="FA6" i="53"/>
  <c r="FA7" i="53"/>
  <c r="FA8" i="53"/>
  <c r="FA9" i="53"/>
  <c r="FA10" i="53"/>
  <c r="FA11" i="53"/>
  <c r="FA12" i="53"/>
  <c r="FA13" i="53"/>
  <c r="FA14" i="53"/>
  <c r="FA15" i="53"/>
  <c r="FA16" i="53"/>
  <c r="FA17" i="53"/>
  <c r="FA18" i="53"/>
  <c r="FA19" i="53"/>
  <c r="FA4" i="53"/>
  <c r="L21" i="157"/>
  <c r="K21" i="157"/>
  <c r="L20" i="157"/>
  <c r="K20" i="157"/>
  <c r="L19" i="157"/>
  <c r="K19" i="157"/>
  <c r="L18" i="157"/>
  <c r="K18" i="157"/>
  <c r="L17" i="157"/>
  <c r="K17" i="157"/>
  <c r="L16" i="157"/>
  <c r="K16" i="157"/>
  <c r="L15" i="157"/>
  <c r="K15" i="157"/>
  <c r="L14" i="157"/>
  <c r="K14" i="157"/>
  <c r="L13" i="157"/>
  <c r="K13" i="157"/>
  <c r="L12" i="157"/>
  <c r="K12" i="157"/>
  <c r="L11" i="157"/>
  <c r="K11" i="157"/>
  <c r="L10" i="157"/>
  <c r="K10" i="157"/>
  <c r="L9" i="157"/>
  <c r="K9" i="157"/>
  <c r="L8" i="157"/>
  <c r="K8" i="157"/>
  <c r="L7" i="157"/>
  <c r="K7" i="157"/>
  <c r="L6" i="157"/>
  <c r="K6" i="157"/>
  <c r="L5" i="157"/>
  <c r="K5" i="157"/>
  <c r="EZ28" i="51"/>
  <c r="EZ30" i="51"/>
  <c r="EZ26" i="51"/>
  <c r="EZ25" i="51"/>
  <c r="EZ20" i="51"/>
  <c r="EZ19" i="51"/>
  <c r="EZ11" i="51"/>
  <c r="EZ10" i="51"/>
  <c r="EZ7" i="51"/>
  <c r="EZ5" i="51"/>
  <c r="EZ5" i="53"/>
  <c r="EZ6" i="53"/>
  <c r="EZ7" i="53"/>
  <c r="EZ8" i="53"/>
  <c r="EZ9" i="53"/>
  <c r="EZ10" i="53"/>
  <c r="EZ11" i="53"/>
  <c r="EZ12" i="53"/>
  <c r="EZ13" i="53"/>
  <c r="EZ14" i="53"/>
  <c r="EZ15" i="53"/>
  <c r="EZ16" i="53"/>
  <c r="EZ17" i="53"/>
  <c r="EZ18" i="53"/>
  <c r="EZ19" i="53"/>
  <c r="EZ4" i="53"/>
  <c r="EY4" i="53"/>
  <c r="L21" i="156"/>
  <c r="K21" i="156"/>
  <c r="L20" i="156"/>
  <c r="K20" i="156"/>
  <c r="L19" i="156"/>
  <c r="K19" i="156"/>
  <c r="L18" i="156"/>
  <c r="K18" i="156"/>
  <c r="L17" i="156"/>
  <c r="K17" i="156"/>
  <c r="L16" i="156"/>
  <c r="K16" i="156"/>
  <c r="L15" i="156"/>
  <c r="K15" i="156"/>
  <c r="L14" i="156"/>
  <c r="K14" i="156"/>
  <c r="L13" i="156"/>
  <c r="K13" i="156"/>
  <c r="L12" i="156"/>
  <c r="K12" i="156"/>
  <c r="L11" i="156"/>
  <c r="K11" i="156"/>
  <c r="L10" i="156"/>
  <c r="K10" i="156"/>
  <c r="L9" i="156"/>
  <c r="K9" i="156"/>
  <c r="L8" i="156"/>
  <c r="K8" i="156"/>
  <c r="L7" i="156"/>
  <c r="K7" i="156"/>
  <c r="L6" i="156"/>
  <c r="K6" i="156"/>
  <c r="L5" i="156"/>
  <c r="K5" i="156"/>
  <c r="EY26" i="51"/>
  <c r="EY8" i="51"/>
  <c r="EY10" i="51"/>
  <c r="EY12" i="51"/>
  <c r="EY6" i="51"/>
  <c r="EY5" i="53"/>
  <c r="EY6" i="53"/>
  <c r="EY7" i="53"/>
  <c r="EY8" i="53"/>
  <c r="EY9" i="53"/>
  <c r="EY10" i="53"/>
  <c r="EY11" i="53"/>
  <c r="EY12" i="53"/>
  <c r="EY13" i="53"/>
  <c r="EY14" i="53"/>
  <c r="EY15" i="53"/>
  <c r="EY16" i="53"/>
  <c r="EY17" i="53"/>
  <c r="EY18" i="53"/>
  <c r="EY19" i="53"/>
  <c r="L21" i="155"/>
  <c r="K21" i="155"/>
  <c r="L20" i="155"/>
  <c r="K20" i="155"/>
  <c r="L19" i="155"/>
  <c r="K19" i="155"/>
  <c r="L18" i="155"/>
  <c r="K18" i="155"/>
  <c r="L17" i="155"/>
  <c r="K17" i="155"/>
  <c r="L16" i="155"/>
  <c r="K16" i="155"/>
  <c r="L15" i="155"/>
  <c r="K15" i="155"/>
  <c r="L14" i="155"/>
  <c r="K14" i="155"/>
  <c r="L13" i="155"/>
  <c r="K13" i="155"/>
  <c r="L12" i="155"/>
  <c r="K12" i="155"/>
  <c r="L11" i="155"/>
  <c r="K11" i="155"/>
  <c r="L10" i="155"/>
  <c r="K10" i="155"/>
  <c r="L9" i="155"/>
  <c r="K9" i="155"/>
  <c r="L8" i="155"/>
  <c r="K8" i="155"/>
  <c r="L7" i="155"/>
  <c r="K7" i="155"/>
  <c r="L6" i="155"/>
  <c r="K6" i="155"/>
  <c r="L5" i="155"/>
  <c r="K5" i="155"/>
  <c r="EX18" i="51"/>
  <c r="EX20" i="51"/>
  <c r="EX25" i="51"/>
  <c r="EX26" i="51"/>
  <c r="EX28" i="51"/>
  <c r="EX30" i="51"/>
  <c r="EX8" i="51"/>
  <c r="EX10" i="51"/>
  <c r="EX8" i="53"/>
  <c r="EX9" i="53"/>
  <c r="EX10" i="53"/>
  <c r="EX11" i="53"/>
  <c r="EX13" i="53"/>
  <c r="EX14" i="53"/>
  <c r="EX15" i="53"/>
  <c r="EX18" i="53"/>
  <c r="L21" i="154"/>
  <c r="K21" i="154"/>
  <c r="EX19" i="53"/>
  <c r="L20" i="154"/>
  <c r="K20" i="154"/>
  <c r="L19" i="154"/>
  <c r="K19" i="154"/>
  <c r="EX17" i="53"/>
  <c r="L18" i="154"/>
  <c r="EX16" i="53"/>
  <c r="K18" i="154"/>
  <c r="L17" i="154"/>
  <c r="K17" i="154"/>
  <c r="L16" i="154"/>
  <c r="K16" i="154"/>
  <c r="L15" i="154"/>
  <c r="K15" i="154"/>
  <c r="L14" i="154"/>
  <c r="K14" i="154"/>
  <c r="EX12" i="53"/>
  <c r="L13" i="154"/>
  <c r="K13" i="154"/>
  <c r="L12" i="154"/>
  <c r="K12" i="154"/>
  <c r="L11" i="154"/>
  <c r="K11" i="154"/>
  <c r="L10" i="154"/>
  <c r="K10" i="154"/>
  <c r="L9" i="154"/>
  <c r="K9" i="154"/>
  <c r="EX7" i="53"/>
  <c r="EX12" i="51"/>
  <c r="L8" i="154"/>
  <c r="EX6" i="53"/>
  <c r="K8" i="154"/>
  <c r="L7" i="154"/>
  <c r="EX5" i="53"/>
  <c r="K7" i="154"/>
  <c r="L6" i="154"/>
  <c r="K6" i="154"/>
  <c r="L5" i="154"/>
  <c r="K5" i="154"/>
  <c r="EX4" i="53"/>
  <c r="EX5" i="51"/>
  <c r="EW20" i="51"/>
  <c r="EW25" i="51"/>
  <c r="EW26" i="51"/>
  <c r="EW28" i="51"/>
  <c r="EW30" i="51"/>
  <c r="EW18" i="51"/>
  <c r="EW6" i="51"/>
  <c r="EW8" i="51"/>
  <c r="EW10" i="51"/>
  <c r="EW11" i="51"/>
  <c r="EW5" i="53"/>
  <c r="EW6" i="53"/>
  <c r="EW7" i="53"/>
  <c r="EW8" i="53"/>
  <c r="EW9" i="53"/>
  <c r="EW10" i="53"/>
  <c r="EW11" i="53"/>
  <c r="EW12" i="53"/>
  <c r="EW13" i="53"/>
  <c r="EW14" i="53"/>
  <c r="EW15" i="53"/>
  <c r="EW16" i="53"/>
  <c r="EW17" i="53"/>
  <c r="EW18" i="53"/>
  <c r="EW19" i="53"/>
  <c r="EW4" i="53"/>
  <c r="L21" i="153"/>
  <c r="K21" i="153"/>
  <c r="L20" i="153"/>
  <c r="K20" i="153"/>
  <c r="L19" i="153"/>
  <c r="K19" i="153"/>
  <c r="L18" i="153"/>
  <c r="K18" i="153"/>
  <c r="L17" i="153"/>
  <c r="K17" i="153"/>
  <c r="L16" i="153"/>
  <c r="K16" i="153"/>
  <c r="L15" i="153"/>
  <c r="K15" i="153"/>
  <c r="L14" i="153"/>
  <c r="K14" i="153"/>
  <c r="L13" i="153"/>
  <c r="K13" i="153"/>
  <c r="L12" i="153"/>
  <c r="K12" i="153"/>
  <c r="L11" i="153"/>
  <c r="K11" i="153"/>
  <c r="L10" i="153"/>
  <c r="K10" i="153"/>
  <c r="L9" i="153"/>
  <c r="K9" i="153"/>
  <c r="L8" i="153"/>
  <c r="K8" i="153"/>
  <c r="L7" i="153"/>
  <c r="K7" i="153"/>
  <c r="L6" i="153"/>
  <c r="K6" i="153"/>
  <c r="L5" i="153"/>
  <c r="K5" i="153"/>
  <c r="EV19" i="51"/>
  <c r="EV20" i="51"/>
  <c r="EV25" i="51"/>
  <c r="EV26" i="51"/>
  <c r="EV28" i="51"/>
  <c r="EV30" i="51"/>
  <c r="EV10" i="51"/>
  <c r="EV12" i="51"/>
  <c r="EV8" i="51"/>
  <c r="EV6" i="51"/>
  <c r="EV4" i="53"/>
  <c r="EV5" i="53"/>
  <c r="EV6" i="53"/>
  <c r="EV7" i="53"/>
  <c r="EV8" i="53"/>
  <c r="EV9" i="53"/>
  <c r="EV10" i="53"/>
  <c r="EV11" i="53"/>
  <c r="EV12" i="53"/>
  <c r="EV13" i="53"/>
  <c r="EV14" i="53"/>
  <c r="EV15" i="53"/>
  <c r="EV16" i="53"/>
  <c r="EV17" i="53"/>
  <c r="EV18" i="53"/>
  <c r="EV19" i="53"/>
  <c r="L21" i="152"/>
  <c r="K21" i="152"/>
  <c r="L20" i="152"/>
  <c r="K20" i="152"/>
  <c r="L19" i="152"/>
  <c r="K19" i="152"/>
  <c r="L18" i="152"/>
  <c r="K18" i="152"/>
  <c r="L17" i="152"/>
  <c r="K17" i="152"/>
  <c r="L16" i="152"/>
  <c r="K16" i="152"/>
  <c r="L15" i="152"/>
  <c r="K15" i="152"/>
  <c r="L14" i="152"/>
  <c r="K14" i="152"/>
  <c r="L13" i="152"/>
  <c r="K13" i="152"/>
  <c r="L12" i="152"/>
  <c r="K12" i="152"/>
  <c r="L11" i="152"/>
  <c r="K11" i="152"/>
  <c r="L10" i="152"/>
  <c r="K10" i="152"/>
  <c r="L9" i="152"/>
  <c r="K9" i="152"/>
  <c r="L8" i="152"/>
  <c r="K8" i="152"/>
  <c r="L7" i="152"/>
  <c r="K7" i="152"/>
  <c r="L6" i="152"/>
  <c r="K6" i="152"/>
  <c r="L5" i="152"/>
  <c r="K5" i="152"/>
  <c r="EU30" i="51"/>
  <c r="EU25" i="51"/>
  <c r="EU26" i="51"/>
  <c r="EU28" i="51"/>
  <c r="EU10" i="51"/>
  <c r="EU11" i="51"/>
  <c r="EU19" i="51"/>
  <c r="EU20" i="51"/>
  <c r="EU4" i="51"/>
  <c r="EU5" i="51"/>
  <c r="EU7" i="51"/>
  <c r="EU4" i="53"/>
  <c r="EU5" i="53"/>
  <c r="EU6" i="53"/>
  <c r="EU7" i="53"/>
  <c r="EU8" i="53"/>
  <c r="EU9" i="53"/>
  <c r="EU10" i="53"/>
  <c r="EU11" i="53"/>
  <c r="EU12" i="53"/>
  <c r="EU13" i="53"/>
  <c r="EU14" i="53"/>
  <c r="EU15" i="53"/>
  <c r="EU16" i="53"/>
  <c r="EU17" i="53"/>
  <c r="EU18" i="53"/>
  <c r="EU19" i="53"/>
  <c r="EU3" i="53"/>
  <c r="L21" i="151"/>
  <c r="K21" i="151"/>
  <c r="L20" i="151"/>
  <c r="K20" i="151"/>
  <c r="L19" i="151"/>
  <c r="K19" i="151"/>
  <c r="L18" i="151"/>
  <c r="K18" i="151"/>
  <c r="L17" i="151"/>
  <c r="K17" i="151"/>
  <c r="L16" i="151"/>
  <c r="K16" i="151"/>
  <c r="L15" i="151"/>
  <c r="K15" i="151"/>
  <c r="L14" i="151"/>
  <c r="K14" i="151"/>
  <c r="L13" i="151"/>
  <c r="K13" i="151"/>
  <c r="L12" i="151"/>
  <c r="K12" i="151"/>
  <c r="L11" i="151"/>
  <c r="K11" i="151"/>
  <c r="L10" i="151"/>
  <c r="K10" i="151"/>
  <c r="L9" i="151"/>
  <c r="K9" i="151"/>
  <c r="L8" i="151"/>
  <c r="K8" i="151"/>
  <c r="L7" i="151"/>
  <c r="K7" i="151"/>
  <c r="L6" i="151"/>
  <c r="K6" i="151"/>
  <c r="L5" i="151"/>
  <c r="K5" i="151"/>
  <c r="ET30" i="51"/>
  <c r="ET25" i="51"/>
  <c r="ET26" i="51"/>
  <c r="ET29" i="51"/>
  <c r="ET21" i="51"/>
  <c r="ET19" i="51"/>
  <c r="ET11" i="51"/>
  <c r="ET10" i="51"/>
  <c r="ET8" i="51"/>
  <c r="ET4" i="51"/>
  <c r="ET5" i="51"/>
  <c r="ET4" i="53"/>
  <c r="ET5" i="53"/>
  <c r="ET6" i="53"/>
  <c r="ET7" i="53"/>
  <c r="ET8" i="53"/>
  <c r="ET9" i="53"/>
  <c r="ET10" i="53"/>
  <c r="ET11" i="53"/>
  <c r="ET12" i="53"/>
  <c r="ET13" i="53"/>
  <c r="ET14" i="53"/>
  <c r="ET15" i="53"/>
  <c r="ET16" i="53"/>
  <c r="ET17" i="53"/>
  <c r="ET18" i="53"/>
  <c r="ET19" i="53"/>
  <c r="ET3" i="53"/>
  <c r="L21" i="150"/>
  <c r="K21" i="150"/>
  <c r="L20" i="150"/>
  <c r="K20" i="150"/>
  <c r="L19" i="150"/>
  <c r="K19" i="150"/>
  <c r="L18" i="150"/>
  <c r="K18" i="150"/>
  <c r="L17" i="150"/>
  <c r="K17" i="150"/>
  <c r="L16" i="150"/>
  <c r="K16" i="150"/>
  <c r="L15" i="150"/>
  <c r="K15" i="150"/>
  <c r="L14" i="150"/>
  <c r="K14" i="150"/>
  <c r="L13" i="150"/>
  <c r="K13" i="150"/>
  <c r="L12" i="150"/>
  <c r="K12" i="150"/>
  <c r="L11" i="150"/>
  <c r="K11" i="150"/>
  <c r="L10" i="150"/>
  <c r="K10" i="150"/>
  <c r="L9" i="150"/>
  <c r="K9" i="150"/>
  <c r="L8" i="150"/>
  <c r="K8" i="150"/>
  <c r="L7" i="150"/>
  <c r="K7" i="150"/>
  <c r="L6" i="150"/>
  <c r="K6" i="150"/>
  <c r="L5" i="150"/>
  <c r="K5" i="150"/>
  <c r="ES28" i="51"/>
  <c r="ES30" i="51"/>
  <c r="ES25" i="51"/>
  <c r="ES26" i="51"/>
  <c r="ES20" i="51"/>
  <c r="ES18" i="51"/>
  <c r="ES11" i="51"/>
  <c r="ES9" i="51"/>
  <c r="ES7" i="51"/>
  <c r="ES4" i="51"/>
  <c r="ES6" i="51"/>
  <c r="ES4" i="53"/>
  <c r="ES5" i="53"/>
  <c r="ES6" i="53"/>
  <c r="ES7" i="53"/>
  <c r="ES8" i="53"/>
  <c r="ES9" i="53"/>
  <c r="ES10" i="53"/>
  <c r="ES11" i="53"/>
  <c r="ES12" i="53"/>
  <c r="ES13" i="53"/>
  <c r="ES14" i="53"/>
  <c r="ES15" i="53"/>
  <c r="ES16" i="53"/>
  <c r="ES17" i="53"/>
  <c r="ES18" i="53"/>
  <c r="ES19" i="53"/>
  <c r="ES3" i="53"/>
  <c r="L21" i="149"/>
  <c r="K21" i="149"/>
  <c r="L20" i="149"/>
  <c r="K20" i="149"/>
  <c r="L19" i="149"/>
  <c r="K19" i="149"/>
  <c r="L18" i="149"/>
  <c r="K18" i="149"/>
  <c r="L17" i="149"/>
  <c r="K17" i="149"/>
  <c r="L16" i="149"/>
  <c r="K16" i="149"/>
  <c r="L15" i="149"/>
  <c r="K15" i="149"/>
  <c r="L14" i="149"/>
  <c r="K14" i="149"/>
  <c r="L13" i="149"/>
  <c r="K13" i="149"/>
  <c r="L12" i="149"/>
  <c r="K12" i="149"/>
  <c r="L11" i="149"/>
  <c r="K11" i="149"/>
  <c r="L10" i="149"/>
  <c r="K10" i="149"/>
  <c r="L9" i="149"/>
  <c r="K9" i="149"/>
  <c r="L8" i="149"/>
  <c r="K8" i="149"/>
  <c r="L7" i="149"/>
  <c r="K7" i="149"/>
  <c r="L6" i="149"/>
  <c r="K6" i="149"/>
  <c r="L5" i="149"/>
  <c r="K5" i="149"/>
  <c r="ER25" i="51"/>
  <c r="ER26" i="51"/>
  <c r="ER29" i="51"/>
  <c r="ER31" i="51"/>
  <c r="ER20" i="51"/>
  <c r="ER19" i="51"/>
  <c r="ER8" i="51"/>
  <c r="ER10" i="51"/>
  <c r="ER11" i="51"/>
  <c r="ER4" i="51"/>
  <c r="ER5" i="51"/>
  <c r="ER4" i="53"/>
  <c r="ER5" i="53"/>
  <c r="ER6" i="53"/>
  <c r="ER7" i="53"/>
  <c r="ER8" i="53"/>
  <c r="ER9" i="53"/>
  <c r="ER10" i="53"/>
  <c r="ER11" i="53"/>
  <c r="ER12" i="53"/>
  <c r="ER13" i="53"/>
  <c r="ER14" i="53"/>
  <c r="ER15" i="53"/>
  <c r="ER16" i="53"/>
  <c r="ER17" i="53"/>
  <c r="ER18" i="53"/>
  <c r="ER19" i="53"/>
  <c r="ER3" i="53"/>
  <c r="L21" i="148"/>
  <c r="K21" i="148"/>
  <c r="L20" i="148"/>
  <c r="K20" i="148"/>
  <c r="L19" i="148"/>
  <c r="K19" i="148"/>
  <c r="L18" i="148"/>
  <c r="K18" i="148"/>
  <c r="L17" i="148"/>
  <c r="K17" i="148"/>
  <c r="L16" i="148"/>
  <c r="K16" i="148"/>
  <c r="L15" i="148"/>
  <c r="K15" i="148"/>
  <c r="L14" i="148"/>
  <c r="K14" i="148"/>
  <c r="L13" i="148"/>
  <c r="K13" i="148"/>
  <c r="L12" i="148"/>
  <c r="K12" i="148"/>
  <c r="L11" i="148"/>
  <c r="K11" i="148"/>
  <c r="L10" i="148"/>
  <c r="K10" i="148"/>
  <c r="L9" i="148"/>
  <c r="K9" i="148"/>
  <c r="L8" i="148"/>
  <c r="K8" i="148"/>
  <c r="L7" i="148"/>
  <c r="K7" i="148"/>
  <c r="L6" i="148"/>
  <c r="K6" i="148"/>
  <c r="L5" i="148"/>
  <c r="K5" i="148"/>
  <c r="EQ25" i="51"/>
  <c r="EQ26" i="51"/>
  <c r="EQ29" i="51"/>
  <c r="EQ31" i="51"/>
  <c r="EQ21" i="51"/>
  <c r="EQ11" i="51"/>
  <c r="EQ18" i="51"/>
  <c r="EQ4" i="51"/>
  <c r="EQ6" i="51"/>
  <c r="EQ8" i="51"/>
  <c r="EQ10" i="51"/>
  <c r="EQ4" i="53"/>
  <c r="EQ5" i="53"/>
  <c r="EQ6" i="53"/>
  <c r="EQ7" i="53"/>
  <c r="EQ8" i="53"/>
  <c r="EQ9" i="53"/>
  <c r="EQ10" i="53"/>
  <c r="EQ11" i="53"/>
  <c r="EQ12" i="53"/>
  <c r="EQ13" i="53"/>
  <c r="EQ14" i="53"/>
  <c r="EQ15" i="53"/>
  <c r="EQ16" i="53"/>
  <c r="EQ17" i="53"/>
  <c r="EQ18" i="53"/>
  <c r="EQ19" i="53"/>
  <c r="EQ3" i="53"/>
  <c r="L21" i="147"/>
  <c r="K21" i="147"/>
  <c r="L20" i="147"/>
  <c r="K20" i="147"/>
  <c r="L19" i="147"/>
  <c r="K19" i="147"/>
  <c r="L18" i="147"/>
  <c r="K18" i="147"/>
  <c r="L17" i="147"/>
  <c r="K17" i="147"/>
  <c r="L16" i="147"/>
  <c r="K16" i="147"/>
  <c r="L15" i="147"/>
  <c r="K15" i="147"/>
  <c r="L14" i="147"/>
  <c r="K14" i="147"/>
  <c r="L13" i="147"/>
  <c r="K13" i="147"/>
  <c r="L12" i="147"/>
  <c r="K12" i="147"/>
  <c r="L11" i="147"/>
  <c r="K11" i="147"/>
  <c r="L10" i="147"/>
  <c r="K10" i="147"/>
  <c r="L9" i="147"/>
  <c r="K9" i="147"/>
  <c r="L8" i="147"/>
  <c r="K8" i="147"/>
  <c r="L7" i="147"/>
  <c r="K7" i="147"/>
  <c r="L6" i="147"/>
  <c r="K6" i="147"/>
  <c r="L5" i="147"/>
  <c r="K5" i="147"/>
  <c r="EP30" i="51"/>
  <c r="EP26" i="51"/>
  <c r="EP29" i="51"/>
  <c r="EP19" i="51"/>
  <c r="EP20" i="51"/>
  <c r="EP25" i="51"/>
  <c r="EP4" i="51"/>
  <c r="EP6" i="51"/>
  <c r="EP8" i="51"/>
  <c r="EP9" i="51"/>
  <c r="EP11" i="51"/>
  <c r="EP4" i="53"/>
  <c r="EP5" i="53"/>
  <c r="EP6" i="53"/>
  <c r="EP7" i="53"/>
  <c r="EP8" i="53"/>
  <c r="EP9" i="53"/>
  <c r="EP10" i="53"/>
  <c r="EP11" i="53"/>
  <c r="EP12" i="53"/>
  <c r="EP13" i="53"/>
  <c r="EP14" i="53"/>
  <c r="EP15" i="53"/>
  <c r="EP16" i="53"/>
  <c r="EP17" i="53"/>
  <c r="EP18" i="53"/>
  <c r="EP19" i="53"/>
  <c r="EP3" i="53"/>
  <c r="L21" i="146"/>
  <c r="K21" i="146"/>
  <c r="L20" i="146"/>
  <c r="K20" i="146"/>
  <c r="L19" i="146"/>
  <c r="K19" i="146"/>
  <c r="L18" i="146"/>
  <c r="K18" i="146"/>
  <c r="L17" i="146"/>
  <c r="K17" i="146"/>
  <c r="L16" i="146"/>
  <c r="K16" i="146"/>
  <c r="L15" i="146"/>
  <c r="K15" i="146"/>
  <c r="L14" i="146"/>
  <c r="K14" i="146"/>
  <c r="L13" i="146"/>
  <c r="K13" i="146"/>
  <c r="L12" i="146"/>
  <c r="K12" i="146"/>
  <c r="L11" i="146"/>
  <c r="K11" i="146"/>
  <c r="L10" i="146"/>
  <c r="K10" i="146"/>
  <c r="L9" i="146"/>
  <c r="K9" i="146"/>
  <c r="L8" i="146"/>
  <c r="K8" i="146"/>
  <c r="L7" i="146"/>
  <c r="K7" i="146"/>
  <c r="L6" i="146"/>
  <c r="K6" i="146"/>
  <c r="L5" i="146"/>
  <c r="K5" i="146"/>
  <c r="EO28" i="51"/>
  <c r="EO30" i="51"/>
  <c r="EO25" i="51"/>
  <c r="EO26" i="51"/>
  <c r="EO9" i="51"/>
  <c r="EO12" i="51"/>
  <c r="EO19" i="51"/>
  <c r="EO20" i="51"/>
  <c r="EO4" i="51"/>
  <c r="EO6" i="51"/>
  <c r="EO8" i="51"/>
  <c r="EO4" i="53"/>
  <c r="EO5" i="53"/>
  <c r="EO6" i="53"/>
  <c r="EO7" i="53"/>
  <c r="EO12" i="53"/>
  <c r="EO13" i="53"/>
  <c r="EO16" i="53"/>
  <c r="EO17" i="53"/>
  <c r="EO18" i="53"/>
  <c r="EO19" i="53"/>
  <c r="EO3" i="53"/>
  <c r="L21" i="145"/>
  <c r="K21" i="145"/>
  <c r="L20" i="145"/>
  <c r="K20" i="145"/>
  <c r="L19" i="145"/>
  <c r="K19" i="145"/>
  <c r="L18" i="145"/>
  <c r="K18" i="145"/>
  <c r="L17" i="145"/>
  <c r="K17" i="145"/>
  <c r="L16" i="145"/>
  <c r="K16" i="145"/>
  <c r="L15" i="145"/>
  <c r="K15" i="145"/>
  <c r="L14" i="145"/>
  <c r="K14" i="145"/>
  <c r="L13" i="145"/>
  <c r="K13" i="145"/>
  <c r="L12" i="145"/>
  <c r="K12" i="145"/>
  <c r="L11" i="145"/>
  <c r="K11" i="145"/>
  <c r="L10" i="145"/>
  <c r="K10" i="145"/>
  <c r="L9" i="145"/>
  <c r="K9" i="145"/>
  <c r="L8" i="145"/>
  <c r="K8" i="145"/>
  <c r="L7" i="145"/>
  <c r="K7" i="145"/>
  <c r="L6" i="145"/>
  <c r="K6" i="145"/>
  <c r="L5" i="145"/>
  <c r="K5" i="145"/>
  <c r="EN27" i="51"/>
  <c r="EN28" i="51"/>
  <c r="EN30" i="51"/>
  <c r="EN12" i="51"/>
  <c r="EN19" i="51"/>
  <c r="EN21" i="51"/>
  <c r="EN25" i="51"/>
  <c r="EN9" i="51"/>
  <c r="EN4" i="51"/>
  <c r="EN6" i="51"/>
  <c r="EN7" i="51"/>
  <c r="EN4" i="53"/>
  <c r="EN5" i="53"/>
  <c r="EN6" i="53"/>
  <c r="EN7" i="53"/>
  <c r="EN12" i="53"/>
  <c r="EN13" i="53"/>
  <c r="EN16" i="53"/>
  <c r="EN17" i="53"/>
  <c r="EN18" i="53"/>
  <c r="EN19" i="53"/>
  <c r="EN3" i="53"/>
  <c r="L21" i="144"/>
  <c r="K21" i="144"/>
  <c r="L20" i="144"/>
  <c r="K20" i="144"/>
  <c r="L19" i="144"/>
  <c r="K19" i="144"/>
  <c r="L18" i="144"/>
  <c r="K18" i="144"/>
  <c r="L17" i="144"/>
  <c r="K17" i="144"/>
  <c r="L16" i="144"/>
  <c r="K16" i="144"/>
  <c r="L15" i="144"/>
  <c r="K15" i="144"/>
  <c r="L14" i="144"/>
  <c r="K14" i="144"/>
  <c r="L13" i="144"/>
  <c r="K13" i="144"/>
  <c r="L12" i="144"/>
  <c r="K12" i="144"/>
  <c r="L11" i="144"/>
  <c r="K11" i="144"/>
  <c r="L10" i="144"/>
  <c r="K10" i="144"/>
  <c r="L9" i="144"/>
  <c r="K9" i="144"/>
  <c r="L8" i="144"/>
  <c r="K8" i="144"/>
  <c r="L7" i="144"/>
  <c r="K7" i="144"/>
  <c r="L6" i="144"/>
  <c r="K6" i="144"/>
  <c r="L5" i="144"/>
  <c r="K5" i="144"/>
  <c r="EM30" i="51"/>
  <c r="EM28" i="51"/>
  <c r="EM27" i="51"/>
  <c r="EM24" i="51"/>
  <c r="EM19" i="51"/>
  <c r="EM21" i="51"/>
  <c r="EM12" i="51"/>
  <c r="EM6" i="51"/>
  <c r="EM8" i="51"/>
  <c r="EM10" i="51"/>
  <c r="EM4" i="51"/>
  <c r="EM4" i="53"/>
  <c r="EM5" i="53"/>
  <c r="EM6" i="53"/>
  <c r="EM7" i="53"/>
  <c r="EM12" i="53"/>
  <c r="EM13" i="53"/>
  <c r="EM16" i="53"/>
  <c r="EM17" i="53"/>
  <c r="EM18" i="53"/>
  <c r="EM19" i="53"/>
  <c r="EM3" i="53"/>
  <c r="L21" i="143"/>
  <c r="K21" i="143"/>
  <c r="L20" i="143"/>
  <c r="K20" i="143"/>
  <c r="L19" i="143"/>
  <c r="K19" i="143"/>
  <c r="L18" i="143"/>
  <c r="K18" i="143"/>
  <c r="L17" i="143"/>
  <c r="K17" i="143"/>
  <c r="L16" i="143"/>
  <c r="K16" i="143"/>
  <c r="L15" i="143"/>
  <c r="K15" i="143"/>
  <c r="L14" i="143"/>
  <c r="K14" i="143"/>
  <c r="L13" i="143"/>
  <c r="K13" i="143"/>
  <c r="L12" i="143"/>
  <c r="K12" i="143"/>
  <c r="L11" i="143"/>
  <c r="K11" i="143"/>
  <c r="L10" i="143"/>
  <c r="K10" i="143"/>
  <c r="L9" i="143"/>
  <c r="K9" i="143"/>
  <c r="L8" i="143"/>
  <c r="K8" i="143"/>
  <c r="L7" i="143"/>
  <c r="K7" i="143"/>
  <c r="L6" i="143"/>
  <c r="K6" i="143"/>
  <c r="L5" i="143"/>
  <c r="K5" i="143"/>
  <c r="EL25" i="51"/>
  <c r="EL27" i="51"/>
  <c r="EL29" i="51"/>
  <c r="EL30" i="51"/>
  <c r="EL19" i="51"/>
  <c r="EL21" i="51"/>
  <c r="EL6" i="51"/>
  <c r="EL8" i="51"/>
  <c r="EL9" i="51"/>
  <c r="EL12" i="51"/>
  <c r="EL3" i="51"/>
  <c r="EL4" i="53"/>
  <c r="EL5" i="53"/>
  <c r="EL6" i="53"/>
  <c r="EL7" i="53"/>
  <c r="EL12" i="53"/>
  <c r="EL13" i="53"/>
  <c r="EL16" i="53"/>
  <c r="EL17" i="53"/>
  <c r="EL18" i="53"/>
  <c r="EL19" i="53"/>
  <c r="EL3" i="53"/>
  <c r="L21" i="142"/>
  <c r="K21" i="142"/>
  <c r="L20" i="142"/>
  <c r="K20" i="142"/>
  <c r="L19" i="142"/>
  <c r="K19" i="142"/>
  <c r="L18" i="142"/>
  <c r="K18" i="142"/>
  <c r="L17" i="142"/>
  <c r="K17" i="142"/>
  <c r="L16" i="142"/>
  <c r="K16" i="142"/>
  <c r="L15" i="142"/>
  <c r="K15" i="142"/>
  <c r="L14" i="142"/>
  <c r="K14" i="142"/>
  <c r="L13" i="142"/>
  <c r="K13" i="142"/>
  <c r="L12" i="142"/>
  <c r="K12" i="142"/>
  <c r="L11" i="142"/>
  <c r="K11" i="142"/>
  <c r="L10" i="142"/>
  <c r="K10" i="142"/>
  <c r="L9" i="142"/>
  <c r="K9" i="142"/>
  <c r="L8" i="142"/>
  <c r="K8" i="142"/>
  <c r="L7" i="142"/>
  <c r="K7" i="142"/>
  <c r="L6" i="142"/>
  <c r="K6" i="142"/>
  <c r="L5" i="142"/>
  <c r="K5" i="142"/>
  <c r="EK30" i="51"/>
  <c r="EK28" i="51"/>
  <c r="EK27" i="51"/>
  <c r="EK25" i="51"/>
  <c r="EK20" i="51"/>
  <c r="EK19" i="51"/>
  <c r="EK6" i="51"/>
  <c r="EK8" i="51"/>
  <c r="EK9" i="51"/>
  <c r="EK11" i="51"/>
  <c r="EK4" i="51"/>
  <c r="EK4" i="53"/>
  <c r="EK5" i="53"/>
  <c r="EK6" i="53"/>
  <c r="EK7" i="53"/>
  <c r="EK12" i="53"/>
  <c r="EK13" i="53"/>
  <c r="EK16" i="53"/>
  <c r="EK17" i="53"/>
  <c r="EK18" i="53"/>
  <c r="EK19" i="53"/>
  <c r="EK3" i="53"/>
  <c r="L21" i="141"/>
  <c r="K21" i="141"/>
  <c r="L20" i="141"/>
  <c r="K20" i="141"/>
  <c r="L19" i="141"/>
  <c r="K19" i="141"/>
  <c r="L18" i="141"/>
  <c r="K18" i="141"/>
  <c r="L17" i="141"/>
  <c r="K17" i="141"/>
  <c r="L16" i="141"/>
  <c r="K16" i="141"/>
  <c r="L15" i="141"/>
  <c r="K15" i="141"/>
  <c r="L14" i="141"/>
  <c r="K14" i="141"/>
  <c r="L13" i="141"/>
  <c r="K13" i="141"/>
  <c r="L12" i="141"/>
  <c r="K12" i="141"/>
  <c r="L11" i="141"/>
  <c r="K11" i="141"/>
  <c r="L10" i="141"/>
  <c r="K10" i="141"/>
  <c r="L9" i="141"/>
  <c r="K9" i="141"/>
  <c r="L8" i="141"/>
  <c r="K8" i="141"/>
  <c r="L7" i="141"/>
  <c r="K7" i="141"/>
  <c r="L6" i="141"/>
  <c r="K6" i="141"/>
  <c r="L5" i="141"/>
  <c r="K5" i="141"/>
  <c r="EJ29" i="51"/>
  <c r="EJ30" i="51"/>
  <c r="EJ20" i="51"/>
  <c r="EJ24" i="51"/>
  <c r="EJ26" i="51"/>
  <c r="EJ18" i="51"/>
  <c r="EJ12" i="51"/>
  <c r="EJ6" i="51"/>
  <c r="EJ8" i="51"/>
  <c r="EJ9" i="51"/>
  <c r="EJ3" i="51"/>
  <c r="EJ4" i="53"/>
  <c r="EJ7" i="53"/>
  <c r="EJ13" i="53"/>
  <c r="EJ16" i="53"/>
  <c r="EJ18" i="53"/>
  <c r="EJ19" i="53"/>
  <c r="L21" i="140"/>
  <c r="K21" i="140"/>
  <c r="L20" i="140"/>
  <c r="K20" i="140"/>
  <c r="L19" i="140"/>
  <c r="K19" i="140"/>
  <c r="L18" i="140"/>
  <c r="K18" i="140"/>
  <c r="L17" i="140"/>
  <c r="K17" i="140"/>
  <c r="L16" i="140"/>
  <c r="K16" i="140"/>
  <c r="L15" i="140"/>
  <c r="K15" i="140"/>
  <c r="L14" i="140"/>
  <c r="K14" i="140"/>
  <c r="L13" i="140"/>
  <c r="K13" i="140"/>
  <c r="L12" i="140"/>
  <c r="K12" i="140"/>
  <c r="L11" i="140"/>
  <c r="K11" i="140"/>
  <c r="L10" i="140"/>
  <c r="K10" i="140"/>
  <c r="L9" i="140"/>
  <c r="K9" i="140"/>
  <c r="L8" i="140"/>
  <c r="K8" i="140"/>
  <c r="L7" i="140"/>
  <c r="EJ5" i="53"/>
  <c r="K7" i="140"/>
  <c r="L6" i="140"/>
  <c r="K6" i="140"/>
  <c r="L5" i="140"/>
  <c r="K5" i="140"/>
  <c r="EJ17" i="53"/>
  <c r="EJ12" i="53"/>
  <c r="EJ6" i="53"/>
  <c r="EJ3" i="53"/>
  <c r="EI27" i="51"/>
  <c r="EI28" i="51"/>
  <c r="EI30" i="51"/>
  <c r="EI24" i="51"/>
  <c r="EI19" i="51"/>
  <c r="EI20" i="51"/>
  <c r="EI12" i="51"/>
  <c r="EI6" i="51"/>
  <c r="EI8" i="51"/>
  <c r="EI10" i="51"/>
  <c r="EI4" i="51"/>
  <c r="EI4" i="53"/>
  <c r="EI5" i="53"/>
  <c r="EI6" i="53"/>
  <c r="EI7" i="53"/>
  <c r="EI12" i="53"/>
  <c r="EI13" i="53"/>
  <c r="EI16" i="53"/>
  <c r="EI17" i="53"/>
  <c r="EI18" i="53"/>
  <c r="EI19" i="53"/>
  <c r="EI3" i="53"/>
  <c r="L21" i="139"/>
  <c r="K21" i="139"/>
  <c r="L20" i="139"/>
  <c r="K20" i="139"/>
  <c r="L19" i="139"/>
  <c r="K19" i="139"/>
  <c r="L18" i="139"/>
  <c r="K18" i="139"/>
  <c r="L17" i="139"/>
  <c r="K17" i="139"/>
  <c r="L16" i="139"/>
  <c r="K16" i="139"/>
  <c r="L15" i="139"/>
  <c r="K15" i="139"/>
  <c r="L14" i="139"/>
  <c r="K14" i="139"/>
  <c r="L13" i="139"/>
  <c r="K13" i="139"/>
  <c r="L12" i="139"/>
  <c r="K12" i="139"/>
  <c r="L11" i="139"/>
  <c r="K11" i="139"/>
  <c r="L10" i="139"/>
  <c r="K10" i="139"/>
  <c r="L9" i="139"/>
  <c r="K9" i="139"/>
  <c r="L8" i="139"/>
  <c r="K8" i="139"/>
  <c r="L7" i="139"/>
  <c r="K7" i="139"/>
  <c r="L6" i="139"/>
  <c r="K6" i="139"/>
  <c r="L5" i="139"/>
  <c r="K5" i="139"/>
  <c r="EH28" i="51"/>
  <c r="EH31" i="51"/>
  <c r="EH25" i="51"/>
  <c r="EH27" i="51"/>
  <c r="EH19" i="51"/>
  <c r="EH21" i="51"/>
  <c r="EH9" i="51"/>
  <c r="EH11" i="51"/>
  <c r="EH8" i="51"/>
  <c r="EH6" i="51"/>
  <c r="EH3" i="51"/>
  <c r="EH4" i="53"/>
  <c r="EH5" i="53"/>
  <c r="EH6" i="53"/>
  <c r="EH7" i="53"/>
  <c r="EH12" i="53"/>
  <c r="EH13" i="53"/>
  <c r="EH16" i="53"/>
  <c r="EH17" i="53"/>
  <c r="EH18" i="53"/>
  <c r="EH19" i="53"/>
  <c r="EH3" i="53"/>
  <c r="L21" i="138"/>
  <c r="K21" i="138"/>
  <c r="L20" i="138"/>
  <c r="K20" i="138"/>
  <c r="L19" i="138"/>
  <c r="K19" i="138"/>
  <c r="L18" i="138"/>
  <c r="K18" i="138"/>
  <c r="L17" i="138"/>
  <c r="K17" i="138"/>
  <c r="L16" i="138"/>
  <c r="K16" i="138"/>
  <c r="L15" i="138"/>
  <c r="K15" i="138"/>
  <c r="L14" i="138"/>
  <c r="K14" i="138"/>
  <c r="L13" i="138"/>
  <c r="K13" i="138"/>
  <c r="L12" i="138"/>
  <c r="K12" i="138"/>
  <c r="L11" i="138"/>
  <c r="K11" i="138"/>
  <c r="L10" i="138"/>
  <c r="K10" i="138"/>
  <c r="L9" i="138"/>
  <c r="K9" i="138"/>
  <c r="L8" i="138"/>
  <c r="K8" i="138"/>
  <c r="L7" i="138"/>
  <c r="K7" i="138"/>
  <c r="L6" i="138"/>
  <c r="K6" i="138"/>
  <c r="L5" i="138"/>
  <c r="K5" i="138"/>
  <c r="EG25" i="51"/>
  <c r="EG26" i="51"/>
  <c r="EG28" i="51"/>
  <c r="EG30" i="51"/>
  <c r="EG4" i="51"/>
  <c r="EG5" i="51"/>
  <c r="EG8" i="51"/>
  <c r="EG10" i="51"/>
  <c r="EG11" i="51"/>
  <c r="EG19" i="51"/>
  <c r="EG20" i="51"/>
  <c r="EG4" i="53"/>
  <c r="EG5" i="53"/>
  <c r="EG6" i="53"/>
  <c r="EG7" i="53"/>
  <c r="EG12" i="53"/>
  <c r="EG13" i="53"/>
  <c r="EG16" i="53"/>
  <c r="EG17" i="53"/>
  <c r="EG18" i="53"/>
  <c r="EG19" i="53"/>
  <c r="EG3" i="53"/>
  <c r="L21" i="137"/>
  <c r="K21" i="137"/>
  <c r="L20" i="137"/>
  <c r="K20" i="137"/>
  <c r="L19" i="137"/>
  <c r="K19" i="137"/>
  <c r="L18" i="137"/>
  <c r="K18" i="137"/>
  <c r="L17" i="137"/>
  <c r="K17" i="137"/>
  <c r="L16" i="137"/>
  <c r="K16" i="137"/>
  <c r="L15" i="137"/>
  <c r="K15" i="137"/>
  <c r="L14" i="137"/>
  <c r="K14" i="137"/>
  <c r="L13" i="137"/>
  <c r="K13" i="137"/>
  <c r="L12" i="137"/>
  <c r="K12" i="137"/>
  <c r="L11" i="137"/>
  <c r="K11" i="137"/>
  <c r="L10" i="137"/>
  <c r="K10" i="137"/>
  <c r="L9" i="137"/>
  <c r="K9" i="137"/>
  <c r="L8" i="137"/>
  <c r="K8" i="137"/>
  <c r="L7" i="137"/>
  <c r="K7" i="137"/>
  <c r="L6" i="137"/>
  <c r="K6" i="137"/>
  <c r="L5" i="137"/>
  <c r="K5" i="137"/>
  <c r="EF30" i="51"/>
  <c r="EF28" i="51"/>
  <c r="EF18" i="53"/>
  <c r="EF19" i="53"/>
  <c r="EF25" i="51"/>
  <c r="EF26" i="51"/>
  <c r="EF19" i="51"/>
  <c r="EF21" i="51"/>
  <c r="EF4" i="51"/>
  <c r="EF5" i="51"/>
  <c r="EF8" i="51"/>
  <c r="EF10" i="51"/>
  <c r="EF11" i="51"/>
  <c r="EF4" i="53"/>
  <c r="EF5" i="53"/>
  <c r="EF6" i="53"/>
  <c r="EF7" i="53"/>
  <c r="EF12" i="53"/>
  <c r="EF13" i="53"/>
  <c r="EF16" i="53"/>
  <c r="EF17" i="53"/>
  <c r="EF3" i="53"/>
  <c r="EE3" i="53"/>
  <c r="L21" i="136"/>
  <c r="K21" i="136"/>
  <c r="L20" i="136"/>
  <c r="K20" i="136"/>
  <c r="L19" i="136"/>
  <c r="K19" i="136"/>
  <c r="L18" i="136"/>
  <c r="K18" i="136"/>
  <c r="L17" i="136"/>
  <c r="K17" i="136"/>
  <c r="L16" i="136"/>
  <c r="K16" i="136"/>
  <c r="L15" i="136"/>
  <c r="K15" i="136"/>
  <c r="L14" i="136"/>
  <c r="K14" i="136"/>
  <c r="L13" i="136"/>
  <c r="K13" i="136"/>
  <c r="L12" i="136"/>
  <c r="K12" i="136"/>
  <c r="L11" i="136"/>
  <c r="K11" i="136"/>
  <c r="L10" i="136"/>
  <c r="K10" i="136"/>
  <c r="L9" i="136"/>
  <c r="K9" i="136"/>
  <c r="L8" i="136"/>
  <c r="K8" i="136"/>
  <c r="L7" i="136"/>
  <c r="K7" i="136"/>
  <c r="L6" i="136"/>
  <c r="K6" i="136"/>
  <c r="L5" i="136"/>
  <c r="K5" i="136"/>
  <c r="EE5" i="51"/>
  <c r="EE8" i="51"/>
  <c r="EE10" i="51"/>
  <c r="EE12" i="51"/>
  <c r="EE15" i="51"/>
  <c r="EE16" i="51"/>
  <c r="EE17" i="51"/>
  <c r="EE19" i="51"/>
  <c r="EE20" i="51"/>
  <c r="EE25" i="51"/>
  <c r="EE26" i="51"/>
  <c r="EE4" i="51"/>
  <c r="EE4" i="53"/>
  <c r="EE5" i="53"/>
  <c r="EE6" i="53"/>
  <c r="EE7" i="53"/>
  <c r="EE12" i="53"/>
  <c r="EE13" i="53"/>
  <c r="EE16" i="53"/>
  <c r="EE17" i="53"/>
  <c r="L19" i="135"/>
  <c r="K19" i="135"/>
  <c r="L18" i="135"/>
  <c r="K18" i="135"/>
  <c r="L17" i="135"/>
  <c r="K17" i="135"/>
  <c r="L16" i="135"/>
  <c r="K16" i="135"/>
  <c r="L15" i="135"/>
  <c r="K15" i="135"/>
  <c r="L14" i="135"/>
  <c r="K14" i="135"/>
  <c r="L13" i="135"/>
  <c r="K13" i="135"/>
  <c r="L12" i="135"/>
  <c r="K12" i="135"/>
  <c r="L11" i="135"/>
  <c r="K11" i="135"/>
  <c r="L10" i="135"/>
  <c r="K10" i="135"/>
  <c r="L9" i="135"/>
  <c r="K9" i="135"/>
  <c r="L8" i="135"/>
  <c r="K8" i="135"/>
  <c r="L7" i="135"/>
  <c r="K7" i="135"/>
  <c r="L6" i="135"/>
  <c r="K6" i="135"/>
  <c r="L5" i="135"/>
  <c r="K5" i="135"/>
  <c r="ED8" i="51"/>
  <c r="ED10" i="51"/>
  <c r="ED12" i="51"/>
  <c r="ED15" i="51"/>
  <c r="ED16" i="51"/>
  <c r="ED17" i="51"/>
  <c r="ED19" i="51"/>
  <c r="ED20" i="51"/>
  <c r="ED25" i="51"/>
  <c r="ED26" i="51"/>
  <c r="ED4" i="51"/>
  <c r="ED5" i="51"/>
  <c r="ED4" i="53"/>
  <c r="ED5" i="53"/>
  <c r="ED6" i="53"/>
  <c r="ED7" i="53"/>
  <c r="ED12" i="53"/>
  <c r="ED13" i="53"/>
  <c r="ED16" i="53"/>
  <c r="ED17" i="53"/>
  <c r="ED3" i="53"/>
  <c r="L19" i="134"/>
  <c r="K19" i="134"/>
  <c r="L18" i="134"/>
  <c r="K18" i="134"/>
  <c r="L17" i="134"/>
  <c r="K17" i="134"/>
  <c r="L16" i="134"/>
  <c r="K16" i="134"/>
  <c r="L15" i="134"/>
  <c r="K15" i="134"/>
  <c r="L14" i="134"/>
  <c r="K14" i="134"/>
  <c r="L13" i="134"/>
  <c r="K13" i="134"/>
  <c r="L12" i="134"/>
  <c r="K12" i="134"/>
  <c r="L11" i="134"/>
  <c r="K11" i="134"/>
  <c r="L10" i="134"/>
  <c r="K10" i="134"/>
  <c r="L9" i="134"/>
  <c r="K9" i="134"/>
  <c r="L8" i="134"/>
  <c r="K8" i="134"/>
  <c r="L7" i="134"/>
  <c r="K7" i="134"/>
  <c r="L6" i="134"/>
  <c r="K6" i="134"/>
  <c r="L5" i="134"/>
  <c r="K5" i="134"/>
  <c r="EC25" i="51"/>
  <c r="EC26" i="51"/>
  <c r="EC4" i="51"/>
  <c r="EC6" i="51"/>
  <c r="EC8" i="51"/>
  <c r="EC10" i="51"/>
  <c r="EC12" i="51"/>
  <c r="EC15" i="51"/>
  <c r="EC16" i="51"/>
  <c r="EC17" i="51"/>
  <c r="EC19" i="51"/>
  <c r="EC20" i="51"/>
  <c r="EC4" i="53"/>
  <c r="EC5" i="53"/>
  <c r="EC6" i="53"/>
  <c r="EC7" i="53"/>
  <c r="EC12" i="53"/>
  <c r="EC13" i="53"/>
  <c r="EC16" i="53"/>
  <c r="EC17" i="53"/>
  <c r="EC3" i="53"/>
  <c r="L19" i="133"/>
  <c r="K19" i="133"/>
  <c r="L18" i="133"/>
  <c r="K18" i="133"/>
  <c r="L17" i="133"/>
  <c r="K17" i="133"/>
  <c r="L16" i="133"/>
  <c r="K16" i="133"/>
  <c r="L15" i="133"/>
  <c r="K15" i="133"/>
  <c r="L14" i="133"/>
  <c r="K14" i="133"/>
  <c r="L13" i="133"/>
  <c r="K13" i="133"/>
  <c r="L12" i="133"/>
  <c r="K12" i="133"/>
  <c r="L11" i="133"/>
  <c r="K11" i="133"/>
  <c r="L10" i="133"/>
  <c r="K10" i="133"/>
  <c r="L9" i="133"/>
  <c r="K9" i="133"/>
  <c r="L8" i="133"/>
  <c r="K8" i="133"/>
  <c r="L7" i="133"/>
  <c r="K7" i="133"/>
  <c r="L6" i="133"/>
  <c r="K6" i="133"/>
  <c r="L5" i="133"/>
  <c r="K5" i="133"/>
  <c r="EB4" i="51"/>
  <c r="EB6" i="51"/>
  <c r="EB8" i="51"/>
  <c r="EB10" i="51"/>
  <c r="EB12" i="51"/>
  <c r="EB15" i="51"/>
  <c r="EB16" i="51"/>
  <c r="EB17" i="51"/>
  <c r="EB19" i="51"/>
  <c r="EB21" i="51"/>
  <c r="EB25" i="51"/>
  <c r="EB26" i="51"/>
  <c r="EB4" i="53"/>
  <c r="EB5" i="53"/>
  <c r="EB6" i="53"/>
  <c r="EB7" i="53"/>
  <c r="EB12" i="53"/>
  <c r="EB13" i="53"/>
  <c r="EB16" i="53"/>
  <c r="EB17" i="53"/>
  <c r="EB3" i="53"/>
  <c r="EA4" i="53"/>
  <c r="EA6" i="51"/>
  <c r="EA5" i="53"/>
  <c r="EA8" i="51"/>
  <c r="EA6" i="53"/>
  <c r="EA7" i="53"/>
  <c r="EA12" i="53"/>
  <c r="EA13" i="53"/>
  <c r="EA20" i="51"/>
  <c r="EA16" i="53"/>
  <c r="EA25" i="51"/>
  <c r="EA17" i="53"/>
  <c r="EA26" i="51"/>
  <c r="EA3" i="53"/>
  <c r="L19" i="132"/>
  <c r="K19" i="132"/>
  <c r="L18" i="132"/>
  <c r="K18" i="132"/>
  <c r="L17" i="132"/>
  <c r="K17" i="132"/>
  <c r="L16" i="132"/>
  <c r="K16" i="132"/>
  <c r="L15" i="132"/>
  <c r="K15" i="132"/>
  <c r="L14" i="132"/>
  <c r="K14" i="132"/>
  <c r="L13" i="132"/>
  <c r="K13" i="132"/>
  <c r="L12" i="132"/>
  <c r="K12" i="132"/>
  <c r="L11" i="132"/>
  <c r="K11" i="132"/>
  <c r="L10" i="132"/>
  <c r="K10" i="132"/>
  <c r="L9" i="132"/>
  <c r="K9" i="132"/>
  <c r="L8" i="132"/>
  <c r="K8" i="132"/>
  <c r="L7" i="132"/>
  <c r="K7" i="132"/>
  <c r="L6" i="132"/>
  <c r="K6" i="132"/>
  <c r="L5" i="132"/>
  <c r="K5" i="132"/>
  <c r="EA19" i="51"/>
  <c r="DZ15" i="51"/>
  <c r="EA15" i="51"/>
  <c r="DZ16" i="51"/>
  <c r="EA16" i="51"/>
  <c r="DZ17" i="51"/>
  <c r="EA17" i="51"/>
  <c r="EA12" i="51"/>
  <c r="EA10" i="51"/>
  <c r="EA4" i="51"/>
  <c r="DZ16" i="53"/>
  <c r="DZ17" i="53"/>
  <c r="DZ26" i="51"/>
  <c r="DZ3" i="53"/>
  <c r="L19" i="131"/>
  <c r="K19" i="131"/>
  <c r="L18" i="131"/>
  <c r="K18" i="131"/>
  <c r="L17" i="131"/>
  <c r="K17" i="131"/>
  <c r="L16" i="131"/>
  <c r="K16" i="131"/>
  <c r="L15" i="131"/>
  <c r="K15" i="131"/>
  <c r="L14" i="131"/>
  <c r="K14" i="131"/>
  <c r="L13" i="131"/>
  <c r="K13" i="131"/>
  <c r="L12" i="131"/>
  <c r="K12" i="131"/>
  <c r="L11" i="131"/>
  <c r="K11" i="131"/>
  <c r="L10" i="131"/>
  <c r="K10" i="131"/>
  <c r="L9" i="131"/>
  <c r="K9" i="131"/>
  <c r="L8" i="131"/>
  <c r="K8" i="131"/>
  <c r="L7" i="131"/>
  <c r="K7" i="131"/>
  <c r="L6" i="131"/>
  <c r="K6" i="131"/>
  <c r="L5" i="131"/>
  <c r="K5" i="131"/>
  <c r="DZ25" i="51"/>
  <c r="DZ20" i="51"/>
  <c r="DZ19" i="51"/>
  <c r="DZ12" i="51"/>
  <c r="DZ10" i="51"/>
  <c r="DZ7" i="51"/>
  <c r="DZ5" i="51"/>
  <c r="DZ4" i="51"/>
  <c r="DZ4" i="53"/>
  <c r="DZ5" i="53"/>
  <c r="DZ6" i="53"/>
  <c r="DZ7" i="53"/>
  <c r="DZ12" i="53"/>
  <c r="DZ13" i="53"/>
  <c r="L19" i="130"/>
  <c r="K19" i="130"/>
  <c r="L18" i="130"/>
  <c r="K18" i="130"/>
  <c r="L17" i="130"/>
  <c r="K17" i="130"/>
  <c r="L16" i="130"/>
  <c r="K16" i="130"/>
  <c r="L15" i="130"/>
  <c r="K15" i="130"/>
  <c r="L14" i="130"/>
  <c r="K14" i="130"/>
  <c r="L13" i="130"/>
  <c r="K13" i="130"/>
  <c r="L12" i="130"/>
  <c r="K12" i="130"/>
  <c r="L11" i="130"/>
  <c r="K11" i="130"/>
  <c r="L10" i="130"/>
  <c r="K10" i="130"/>
  <c r="L9" i="130"/>
  <c r="K9" i="130"/>
  <c r="L8" i="130"/>
  <c r="K8" i="130"/>
  <c r="L7" i="130"/>
  <c r="K7" i="130"/>
  <c r="L6" i="130"/>
  <c r="K6" i="130"/>
  <c r="L5" i="130"/>
  <c r="K5" i="130"/>
  <c r="DY15" i="51"/>
  <c r="DY16" i="51"/>
  <c r="DY17" i="51"/>
  <c r="DY18" i="51"/>
  <c r="DY20" i="51"/>
  <c r="DY22" i="51"/>
  <c r="DY23" i="51"/>
  <c r="DY24" i="51"/>
  <c r="DY26" i="51"/>
  <c r="DY10" i="51"/>
  <c r="DY12" i="51"/>
  <c r="DY4" i="51"/>
  <c r="DY6" i="51"/>
  <c r="DY8" i="51"/>
  <c r="DY4" i="53"/>
  <c r="DY5" i="53"/>
  <c r="DY6" i="53"/>
  <c r="DY7" i="53"/>
  <c r="DY12" i="53"/>
  <c r="DY13" i="53"/>
  <c r="DY16" i="53"/>
  <c r="DY17" i="53"/>
  <c r="DY3" i="53"/>
  <c r="L19" i="129"/>
  <c r="K19" i="129"/>
  <c r="L18" i="129"/>
  <c r="K18" i="129"/>
  <c r="L17" i="129"/>
  <c r="K17" i="129"/>
  <c r="L16" i="129"/>
  <c r="K16" i="129"/>
  <c r="L15" i="129"/>
  <c r="K15" i="129"/>
  <c r="L14" i="129"/>
  <c r="K14" i="129"/>
  <c r="L13" i="129"/>
  <c r="K13" i="129"/>
  <c r="L12" i="129"/>
  <c r="K12" i="129"/>
  <c r="L11" i="129"/>
  <c r="K11" i="129"/>
  <c r="L10" i="129"/>
  <c r="K10" i="129"/>
  <c r="L9" i="129"/>
  <c r="K9" i="129"/>
  <c r="L8" i="129"/>
  <c r="K8" i="129"/>
  <c r="L7" i="129"/>
  <c r="K7" i="129"/>
  <c r="L6" i="129"/>
  <c r="K6" i="129"/>
  <c r="L5" i="129"/>
  <c r="K5" i="129"/>
  <c r="DX22" i="51"/>
  <c r="DX23" i="51"/>
  <c r="DX25" i="51"/>
  <c r="DX26" i="51"/>
  <c r="DX20" i="51"/>
  <c r="DX15" i="51"/>
  <c r="DX16" i="51"/>
  <c r="DX17" i="51"/>
  <c r="DX18" i="51"/>
  <c r="DW8" i="53"/>
  <c r="DW13" i="51"/>
  <c r="DX9" i="51"/>
  <c r="DX11" i="51"/>
  <c r="DX6" i="51"/>
  <c r="DX8" i="51"/>
  <c r="DX4" i="51"/>
  <c r="DX4" i="53"/>
  <c r="DX5" i="53"/>
  <c r="DX6" i="53"/>
  <c r="DX7" i="53"/>
  <c r="DX12" i="53"/>
  <c r="DX13" i="53"/>
  <c r="DX16" i="53"/>
  <c r="DX17" i="53"/>
  <c r="DX3" i="53"/>
  <c r="L19" i="128"/>
  <c r="K19" i="128"/>
  <c r="L18" i="128"/>
  <c r="K18" i="128"/>
  <c r="L17" i="128"/>
  <c r="K17" i="128"/>
  <c r="L16" i="128"/>
  <c r="K16" i="128"/>
  <c r="L15" i="128"/>
  <c r="K15" i="128"/>
  <c r="L14" i="128"/>
  <c r="K14" i="128"/>
  <c r="L13" i="128"/>
  <c r="K13" i="128"/>
  <c r="L12" i="128"/>
  <c r="K12" i="128"/>
  <c r="L11" i="128"/>
  <c r="K11" i="128"/>
  <c r="L10" i="128"/>
  <c r="K10" i="128"/>
  <c r="L9" i="128"/>
  <c r="K9" i="128"/>
  <c r="L8" i="128"/>
  <c r="K8" i="128"/>
  <c r="L7" i="128"/>
  <c r="K7" i="128"/>
  <c r="L6" i="128"/>
  <c r="K6" i="128"/>
  <c r="L5" i="128"/>
  <c r="K5" i="128"/>
  <c r="DW26" i="51"/>
  <c r="DW19" i="51"/>
  <c r="DW21" i="51"/>
  <c r="DW22" i="51"/>
  <c r="DW23" i="51"/>
  <c r="DW24" i="51"/>
  <c r="DW12" i="51"/>
  <c r="DW15" i="51"/>
  <c r="DW16" i="51"/>
  <c r="DW17" i="51"/>
  <c r="DW8" i="51"/>
  <c r="DW9" i="51"/>
  <c r="DW6" i="51"/>
  <c r="DW3" i="51"/>
  <c r="DW4" i="53"/>
  <c r="DW5" i="53"/>
  <c r="DW6" i="53"/>
  <c r="DW7" i="53"/>
  <c r="DW12" i="53"/>
  <c r="DW13" i="53"/>
  <c r="DW16" i="53"/>
  <c r="DW17" i="53"/>
  <c r="DW3" i="53"/>
  <c r="L19" i="127"/>
  <c r="K19" i="127"/>
  <c r="L18" i="127"/>
  <c r="K18" i="127"/>
  <c r="L17" i="127"/>
  <c r="K17" i="127"/>
  <c r="L16" i="127"/>
  <c r="K16" i="127"/>
  <c r="L15" i="127"/>
  <c r="K15" i="127"/>
  <c r="L14" i="127"/>
  <c r="K14" i="127"/>
  <c r="L13" i="127"/>
  <c r="K13" i="127"/>
  <c r="L12" i="127"/>
  <c r="K12" i="127"/>
  <c r="L11" i="127"/>
  <c r="K11" i="127"/>
  <c r="L10" i="127"/>
  <c r="K10" i="127"/>
  <c r="L9" i="127"/>
  <c r="K9" i="127"/>
  <c r="L8" i="127"/>
  <c r="K8" i="127"/>
  <c r="L7" i="127"/>
  <c r="K7" i="127"/>
  <c r="L6" i="127"/>
  <c r="K6" i="127"/>
  <c r="L5" i="127"/>
  <c r="K5" i="127"/>
  <c r="DV25" i="51"/>
  <c r="DV26" i="51"/>
  <c r="DU22" i="51"/>
  <c r="DV22" i="51"/>
  <c r="DU23" i="51"/>
  <c r="DV23" i="51"/>
  <c r="DU15" i="51"/>
  <c r="DV15" i="51"/>
  <c r="DU16" i="51"/>
  <c r="DV16" i="51"/>
  <c r="DU17" i="51"/>
  <c r="DV17" i="51"/>
  <c r="DV8" i="51"/>
  <c r="DV10" i="51"/>
  <c r="DV12" i="51"/>
  <c r="DV13" i="51"/>
  <c r="DV19" i="51"/>
  <c r="DV21" i="51"/>
  <c r="DV4" i="51"/>
  <c r="DV5" i="51"/>
  <c r="DV4" i="53"/>
  <c r="DV5" i="53"/>
  <c r="DV6" i="53"/>
  <c r="DV7" i="53"/>
  <c r="DV8" i="53"/>
  <c r="DV12" i="53"/>
  <c r="DV13" i="53"/>
  <c r="DV16" i="53"/>
  <c r="DV17" i="53"/>
  <c r="DV3" i="53"/>
  <c r="L19" i="126"/>
  <c r="K19" i="126"/>
  <c r="L18" i="126"/>
  <c r="K18" i="126"/>
  <c r="L17" i="126"/>
  <c r="K17" i="126"/>
  <c r="L16" i="126"/>
  <c r="K16" i="126"/>
  <c r="L15" i="126"/>
  <c r="K15" i="126"/>
  <c r="L14" i="126"/>
  <c r="K14" i="126"/>
  <c r="L13" i="126"/>
  <c r="K13" i="126"/>
  <c r="L12" i="126"/>
  <c r="K12" i="126"/>
  <c r="L11" i="126"/>
  <c r="K11" i="126"/>
  <c r="L10" i="126"/>
  <c r="K10" i="126"/>
  <c r="L9" i="126"/>
  <c r="K9" i="126"/>
  <c r="L8" i="126"/>
  <c r="K8" i="126"/>
  <c r="L7" i="126"/>
  <c r="K7" i="126"/>
  <c r="L6" i="126"/>
  <c r="K6" i="126"/>
  <c r="L5" i="126"/>
  <c r="K5" i="126"/>
  <c r="DU4" i="53"/>
  <c r="DU5" i="53"/>
  <c r="DU6" i="53"/>
  <c r="DU10" i="51"/>
  <c r="DU7" i="53"/>
  <c r="DU8" i="53"/>
  <c r="DU12" i="53"/>
  <c r="DU13" i="53"/>
  <c r="DU16" i="53"/>
  <c r="DU25" i="51"/>
  <c r="DU17" i="53"/>
  <c r="DU26" i="51"/>
  <c r="DU3" i="53"/>
  <c r="DU20" i="51"/>
  <c r="DU19" i="51"/>
  <c r="DU13" i="51"/>
  <c r="DU4" i="51"/>
  <c r="DU6" i="51"/>
  <c r="DU8" i="51"/>
  <c r="DU12" i="51"/>
  <c r="L19" i="125"/>
  <c r="K19" i="125"/>
  <c r="L18" i="125"/>
  <c r="K18" i="125"/>
  <c r="L17" i="125"/>
  <c r="K17" i="125"/>
  <c r="L16" i="125"/>
  <c r="K16" i="125"/>
  <c r="L15" i="125"/>
  <c r="K15" i="125"/>
  <c r="L14" i="125"/>
  <c r="K14" i="125"/>
  <c r="L13" i="125"/>
  <c r="K13" i="125"/>
  <c r="L12" i="125"/>
  <c r="K12" i="125"/>
  <c r="L11" i="125"/>
  <c r="K11" i="125"/>
  <c r="L10" i="125"/>
  <c r="K10" i="125"/>
  <c r="L9" i="125"/>
  <c r="K9" i="125"/>
  <c r="L8" i="125"/>
  <c r="K8" i="125"/>
  <c r="L7" i="125"/>
  <c r="K7" i="125"/>
  <c r="L6" i="125"/>
  <c r="K6" i="125"/>
  <c r="L5" i="125"/>
  <c r="K5" i="125"/>
  <c r="DT26" i="51"/>
  <c r="DT19" i="51"/>
  <c r="DT20" i="51"/>
  <c r="DT22" i="51"/>
  <c r="DT23" i="51"/>
  <c r="DT25" i="51"/>
  <c r="DT13" i="51"/>
  <c r="DT15" i="51"/>
  <c r="DT16" i="51"/>
  <c r="DT17" i="51"/>
  <c r="DT11" i="51"/>
  <c r="DT10" i="51"/>
  <c r="DT4" i="51"/>
  <c r="DT6" i="51"/>
  <c r="DT8" i="51"/>
  <c r="DT4" i="53"/>
  <c r="DT5" i="53"/>
  <c r="DT6" i="53"/>
  <c r="DT7" i="53"/>
  <c r="DT8" i="53"/>
  <c r="DT12" i="53"/>
  <c r="DT13" i="53"/>
  <c r="DT16" i="53"/>
  <c r="DT17" i="53"/>
  <c r="DT3" i="53"/>
  <c r="L19" i="124"/>
  <c r="K19" i="124"/>
  <c r="L18" i="124"/>
  <c r="K18" i="124"/>
  <c r="L17" i="124"/>
  <c r="K17" i="124"/>
  <c r="L16" i="124"/>
  <c r="K16" i="124"/>
  <c r="L15" i="124"/>
  <c r="K15" i="124"/>
  <c r="L14" i="124"/>
  <c r="K14" i="124"/>
  <c r="L13" i="124"/>
  <c r="K13" i="124"/>
  <c r="L12" i="124"/>
  <c r="K12" i="124"/>
  <c r="L11" i="124"/>
  <c r="K11" i="124"/>
  <c r="L10" i="124"/>
  <c r="K10" i="124"/>
  <c r="L9" i="124"/>
  <c r="K9" i="124"/>
  <c r="L8" i="124"/>
  <c r="K8" i="124"/>
  <c r="L7" i="124"/>
  <c r="K7" i="124"/>
  <c r="L6" i="124"/>
  <c r="K6" i="124"/>
  <c r="L5" i="124"/>
  <c r="K5" i="124"/>
  <c r="DS26" i="51"/>
  <c r="DS20" i="51"/>
  <c r="DS22" i="51"/>
  <c r="DS23" i="51"/>
  <c r="DS24" i="51"/>
  <c r="DS13" i="51"/>
  <c r="DS15" i="51"/>
  <c r="DS16" i="51"/>
  <c r="DS17" i="51"/>
  <c r="DS19" i="51"/>
  <c r="DS11" i="51"/>
  <c r="DS8" i="51"/>
  <c r="DS9" i="51"/>
  <c r="DS4" i="51"/>
  <c r="DS6" i="51"/>
  <c r="DS4" i="53"/>
  <c r="DS5" i="53"/>
  <c r="DS6" i="53"/>
  <c r="DS7" i="53"/>
  <c r="DS8" i="53"/>
  <c r="DS12" i="53"/>
  <c r="DS13" i="53"/>
  <c r="DS16" i="53"/>
  <c r="DS17" i="53"/>
  <c r="DS3" i="53"/>
  <c r="L19" i="123"/>
  <c r="K19" i="123"/>
  <c r="L18" i="123"/>
  <c r="K18" i="123"/>
  <c r="L17" i="123"/>
  <c r="K17" i="123"/>
  <c r="L16" i="123"/>
  <c r="K16" i="123"/>
  <c r="L15" i="123"/>
  <c r="K15" i="123"/>
  <c r="L14" i="123"/>
  <c r="K14" i="123"/>
  <c r="L13" i="123"/>
  <c r="K13" i="123"/>
  <c r="L12" i="123"/>
  <c r="K12" i="123"/>
  <c r="L11" i="123"/>
  <c r="K11" i="123"/>
  <c r="L10" i="123"/>
  <c r="K10" i="123"/>
  <c r="L9" i="123"/>
  <c r="K9" i="123"/>
  <c r="L8" i="123"/>
  <c r="K8" i="123"/>
  <c r="L7" i="123"/>
  <c r="K7" i="123"/>
  <c r="L6" i="123"/>
  <c r="K6" i="123"/>
  <c r="L5" i="123"/>
  <c r="K5" i="123"/>
  <c r="DR20" i="51"/>
  <c r="DR22" i="51"/>
  <c r="DR23" i="51"/>
  <c r="DR25" i="51"/>
  <c r="DR26" i="51"/>
  <c r="DR12" i="51"/>
  <c r="DR13" i="51"/>
  <c r="DR15" i="51"/>
  <c r="DR16" i="51"/>
  <c r="DR17" i="51"/>
  <c r="DR18" i="51"/>
  <c r="DR8" i="51"/>
  <c r="DR10" i="51"/>
  <c r="DR5" i="51"/>
  <c r="DR4" i="51"/>
  <c r="DR4" i="53"/>
  <c r="DR5" i="53"/>
  <c r="DR6" i="53"/>
  <c r="DR7" i="53"/>
  <c r="DR8" i="53"/>
  <c r="DR12" i="53"/>
  <c r="DR13" i="53"/>
  <c r="DR16" i="53"/>
  <c r="DR17" i="53"/>
  <c r="DR3" i="53"/>
  <c r="L19" i="122"/>
  <c r="K19" i="122"/>
  <c r="L18" i="122"/>
  <c r="K18" i="122"/>
  <c r="L17" i="122"/>
  <c r="K17" i="122"/>
  <c r="L16" i="122"/>
  <c r="K16" i="122"/>
  <c r="L15" i="122"/>
  <c r="K15" i="122"/>
  <c r="L14" i="122"/>
  <c r="K14" i="122"/>
  <c r="L13" i="122"/>
  <c r="K13" i="122"/>
  <c r="L12" i="122"/>
  <c r="K12" i="122"/>
  <c r="L11" i="122"/>
  <c r="K11" i="122"/>
  <c r="L10" i="122"/>
  <c r="K10" i="122"/>
  <c r="L9" i="122"/>
  <c r="K9" i="122"/>
  <c r="L8" i="122"/>
  <c r="K8" i="122"/>
  <c r="L7" i="122"/>
  <c r="K7" i="122"/>
  <c r="L6" i="122"/>
  <c r="K6" i="122"/>
  <c r="L5" i="122"/>
  <c r="K5" i="122"/>
  <c r="DQ20" i="51"/>
  <c r="DQ22" i="51"/>
  <c r="DQ23" i="51"/>
  <c r="DQ25" i="51"/>
  <c r="DQ27" i="51"/>
  <c r="DQ12" i="51"/>
  <c r="DQ13" i="51"/>
  <c r="DQ15" i="51"/>
  <c r="DQ16" i="51"/>
  <c r="DQ17" i="51"/>
  <c r="DQ19" i="51"/>
  <c r="DQ4" i="51"/>
  <c r="DQ6" i="51"/>
  <c r="DQ8" i="51"/>
  <c r="DQ9" i="51"/>
  <c r="DQ4" i="53"/>
  <c r="DQ5" i="53"/>
  <c r="DQ6" i="53"/>
  <c r="DQ7" i="53"/>
  <c r="DQ8" i="53"/>
  <c r="DQ12" i="53"/>
  <c r="DQ13" i="53"/>
  <c r="DQ16" i="53"/>
  <c r="DQ17" i="53"/>
  <c r="DQ3" i="53"/>
  <c r="L19" i="121"/>
  <c r="K19" i="121"/>
  <c r="L18" i="121"/>
  <c r="K18" i="121"/>
  <c r="L17" i="121"/>
  <c r="K17" i="121"/>
  <c r="L16" i="121"/>
  <c r="K16" i="121"/>
  <c r="L15" i="121"/>
  <c r="K15" i="121"/>
  <c r="L14" i="121"/>
  <c r="K14" i="121"/>
  <c r="L13" i="121"/>
  <c r="K13" i="121"/>
  <c r="L12" i="121"/>
  <c r="K12" i="121"/>
  <c r="L11" i="121"/>
  <c r="K11" i="121"/>
  <c r="L10" i="121"/>
  <c r="K10" i="121"/>
  <c r="L9" i="121"/>
  <c r="K9" i="121"/>
  <c r="L8" i="121"/>
  <c r="K8" i="121"/>
  <c r="L7" i="121"/>
  <c r="K7" i="121"/>
  <c r="L6" i="121"/>
  <c r="K6" i="121"/>
  <c r="L5" i="121"/>
  <c r="K5" i="121"/>
  <c r="DP4" i="51"/>
  <c r="DP6" i="51"/>
  <c r="DP8" i="51"/>
  <c r="DP10" i="51"/>
  <c r="DP12" i="51"/>
  <c r="DP13" i="51"/>
  <c r="DP15" i="51"/>
  <c r="DP16" i="51"/>
  <c r="DP17" i="51"/>
  <c r="DP18" i="51"/>
  <c r="DP20" i="51"/>
  <c r="DP22" i="51"/>
  <c r="DP23" i="51"/>
  <c r="DP25" i="51"/>
  <c r="DP26" i="51"/>
  <c r="DP8" i="53"/>
  <c r="DP12" i="53"/>
  <c r="DP13" i="53"/>
  <c r="DP16" i="53"/>
  <c r="DP17" i="53"/>
  <c r="DP3" i="53"/>
  <c r="DP4" i="53"/>
  <c r="DP5" i="53"/>
  <c r="DP6" i="53"/>
  <c r="DP7" i="53"/>
  <c r="L19" i="120"/>
  <c r="K19" i="120"/>
  <c r="L18" i="120"/>
  <c r="K18" i="120"/>
  <c r="L17" i="120"/>
  <c r="K17" i="120"/>
  <c r="L16" i="120"/>
  <c r="K16" i="120"/>
  <c r="L15" i="120"/>
  <c r="K15" i="120"/>
  <c r="L14" i="120"/>
  <c r="K14" i="120"/>
  <c r="L13" i="120"/>
  <c r="K13" i="120"/>
  <c r="L12" i="120"/>
  <c r="K12" i="120"/>
  <c r="L11" i="120"/>
  <c r="K11" i="120"/>
  <c r="L10" i="120"/>
  <c r="K10" i="120"/>
  <c r="L9" i="120"/>
  <c r="K9" i="120"/>
  <c r="L8" i="120"/>
  <c r="K8" i="120"/>
  <c r="L7" i="120"/>
  <c r="K7" i="120"/>
  <c r="L6" i="120"/>
  <c r="K6" i="120"/>
  <c r="L5" i="120"/>
  <c r="K5" i="120"/>
  <c r="DO3" i="53"/>
  <c r="DO4" i="51"/>
  <c r="DO15" i="51"/>
  <c r="DO16" i="51"/>
  <c r="DO17" i="51"/>
  <c r="DO18" i="51"/>
  <c r="DO20" i="51"/>
  <c r="DO22" i="51"/>
  <c r="DO23" i="51"/>
  <c r="DO25" i="51"/>
  <c r="DO26" i="51"/>
  <c r="DO12" i="51"/>
  <c r="DO13" i="51"/>
  <c r="DO6" i="51"/>
  <c r="DO8" i="51"/>
  <c r="DO10" i="51"/>
  <c r="DO4" i="53"/>
  <c r="DO5" i="53"/>
  <c r="DO6" i="53"/>
  <c r="DO7" i="53"/>
  <c r="DO8" i="53"/>
  <c r="DO12" i="53"/>
  <c r="DO13" i="53"/>
  <c r="DO16" i="53"/>
  <c r="DO17" i="53"/>
  <c r="DN3" i="53"/>
  <c r="L19" i="119"/>
  <c r="K19" i="119"/>
  <c r="L18" i="119"/>
  <c r="K18" i="119"/>
  <c r="L17" i="119"/>
  <c r="K17" i="119"/>
  <c r="L16" i="119"/>
  <c r="K16" i="119"/>
  <c r="L15" i="119"/>
  <c r="K15" i="119"/>
  <c r="L14" i="119"/>
  <c r="K14" i="119"/>
  <c r="L13" i="119"/>
  <c r="K13" i="119"/>
  <c r="L12" i="119"/>
  <c r="K12" i="119"/>
  <c r="L11" i="119"/>
  <c r="K11" i="119"/>
  <c r="L10" i="119"/>
  <c r="K10" i="119"/>
  <c r="L9" i="119"/>
  <c r="K9" i="119"/>
  <c r="L8" i="119"/>
  <c r="K8" i="119"/>
  <c r="L7" i="119"/>
  <c r="K7" i="119"/>
  <c r="L6" i="119"/>
  <c r="K6" i="119"/>
  <c r="L5" i="119"/>
  <c r="K5" i="119"/>
  <c r="DN26" i="51"/>
  <c r="DN22" i="51"/>
  <c r="DN23" i="51"/>
  <c r="DN25" i="51"/>
  <c r="DN20" i="51"/>
  <c r="DN12" i="51"/>
  <c r="DN13" i="51"/>
  <c r="DN15" i="51"/>
  <c r="DN16" i="51"/>
  <c r="DN17" i="51"/>
  <c r="DN18" i="51"/>
  <c r="DN9" i="51"/>
  <c r="DN4" i="51"/>
  <c r="DN6" i="51"/>
  <c r="DN8" i="51"/>
  <c r="DN4" i="53"/>
  <c r="DN5" i="53"/>
  <c r="DN6" i="53"/>
  <c r="DN7" i="53"/>
  <c r="DN8" i="53"/>
  <c r="DN12" i="53"/>
  <c r="DN13" i="53"/>
  <c r="DN16" i="53"/>
  <c r="DN17" i="53"/>
  <c r="L19" i="118"/>
  <c r="K19" i="118"/>
  <c r="L18" i="118"/>
  <c r="K18" i="118"/>
  <c r="L17" i="118"/>
  <c r="K17" i="118"/>
  <c r="L16" i="118"/>
  <c r="K16" i="118"/>
  <c r="L15" i="118"/>
  <c r="K15" i="118"/>
  <c r="L14" i="118"/>
  <c r="K14" i="118"/>
  <c r="L13" i="118"/>
  <c r="K13" i="118"/>
  <c r="L12" i="118"/>
  <c r="K12" i="118"/>
  <c r="L11" i="118"/>
  <c r="K11" i="118"/>
  <c r="L10" i="118"/>
  <c r="K10" i="118"/>
  <c r="L9" i="118"/>
  <c r="K9" i="118"/>
  <c r="L8" i="118"/>
  <c r="K8" i="118"/>
  <c r="L7" i="118"/>
  <c r="K7" i="118"/>
  <c r="L6" i="118"/>
  <c r="K6" i="118"/>
  <c r="L5" i="118"/>
  <c r="K5" i="118"/>
  <c r="DM26" i="51"/>
  <c r="DM22" i="51"/>
  <c r="DM23" i="51"/>
  <c r="DM24" i="51"/>
  <c r="DM20" i="51"/>
  <c r="DM18" i="51"/>
  <c r="DM13" i="51"/>
  <c r="DM15" i="51"/>
  <c r="DM16" i="51"/>
  <c r="DM17" i="51"/>
  <c r="DM12" i="51"/>
  <c r="DM10" i="51"/>
  <c r="DM8" i="51"/>
  <c r="DM6" i="51"/>
  <c r="DM4" i="51"/>
  <c r="DM4" i="53"/>
  <c r="DM5" i="53"/>
  <c r="DM6" i="53"/>
  <c r="DM7" i="53"/>
  <c r="DM8" i="53"/>
  <c r="DM12" i="53"/>
  <c r="DM13" i="53"/>
  <c r="DM16" i="53"/>
  <c r="DM17" i="53"/>
  <c r="DM3" i="53"/>
  <c r="L19" i="117"/>
  <c r="K19" i="117"/>
  <c r="L18" i="117"/>
  <c r="K18" i="117"/>
  <c r="L17" i="117"/>
  <c r="K17" i="117"/>
  <c r="L16" i="117"/>
  <c r="K16" i="117"/>
  <c r="L15" i="117"/>
  <c r="K15" i="117"/>
  <c r="L14" i="117"/>
  <c r="K14" i="117"/>
  <c r="L13" i="117"/>
  <c r="K13" i="117"/>
  <c r="L12" i="117"/>
  <c r="K12" i="117"/>
  <c r="L11" i="117"/>
  <c r="K11" i="117"/>
  <c r="L10" i="117"/>
  <c r="K10" i="117"/>
  <c r="L9" i="117"/>
  <c r="K9" i="117"/>
  <c r="L8" i="117"/>
  <c r="K8" i="117"/>
  <c r="L7" i="117"/>
  <c r="K7" i="117"/>
  <c r="L6" i="117"/>
  <c r="K6" i="117"/>
  <c r="L5" i="117"/>
  <c r="K5" i="117"/>
  <c r="DL26" i="51"/>
  <c r="DL25" i="51"/>
  <c r="DL22" i="51"/>
  <c r="DL23" i="51"/>
  <c r="DL21" i="51"/>
  <c r="DL19" i="51"/>
  <c r="DL13" i="51"/>
  <c r="DL15" i="51"/>
  <c r="DL16" i="51"/>
  <c r="DL17" i="51"/>
  <c r="DL11" i="51"/>
  <c r="DL10" i="51"/>
  <c r="DL8" i="51"/>
  <c r="DL5" i="51"/>
  <c r="DL4" i="51"/>
  <c r="DL4" i="53"/>
  <c r="DL5" i="53"/>
  <c r="DL6" i="53"/>
  <c r="DL7" i="53"/>
  <c r="DL8" i="53"/>
  <c r="DL12" i="53"/>
  <c r="DL13" i="53"/>
  <c r="DL16" i="53"/>
  <c r="DL17" i="53"/>
  <c r="DL3" i="53"/>
  <c r="L19" i="116"/>
  <c r="K19" i="116"/>
  <c r="L18" i="116"/>
  <c r="K18" i="116"/>
  <c r="L17" i="116"/>
  <c r="K17" i="116"/>
  <c r="L16" i="116"/>
  <c r="K16" i="116"/>
  <c r="L15" i="116"/>
  <c r="K15" i="116"/>
  <c r="L14" i="116"/>
  <c r="K14" i="116"/>
  <c r="L13" i="116"/>
  <c r="K13" i="116"/>
  <c r="L12" i="116"/>
  <c r="K12" i="116"/>
  <c r="L11" i="116"/>
  <c r="K11" i="116"/>
  <c r="L10" i="116"/>
  <c r="K10" i="116"/>
  <c r="L9" i="116"/>
  <c r="K9" i="116"/>
  <c r="L8" i="116"/>
  <c r="K8" i="116"/>
  <c r="L7" i="116"/>
  <c r="K7" i="116"/>
  <c r="L6" i="116"/>
  <c r="K6" i="116"/>
  <c r="L5" i="116"/>
  <c r="K5" i="116"/>
  <c r="DK26" i="51"/>
  <c r="DK24" i="51"/>
  <c r="DK18" i="51"/>
  <c r="DK20" i="51"/>
  <c r="DK22" i="51"/>
  <c r="DK23" i="51"/>
  <c r="DK15" i="51"/>
  <c r="DK16" i="51"/>
  <c r="DK17" i="51"/>
  <c r="DK13" i="51"/>
  <c r="DK11" i="51"/>
  <c r="DK10" i="51"/>
  <c r="DK8" i="51"/>
  <c r="DK6" i="51"/>
  <c r="DK3" i="51"/>
  <c r="DJ26" i="51"/>
  <c r="DJ25" i="51"/>
  <c r="DJ22" i="51"/>
  <c r="DJ23" i="51"/>
  <c r="DJ20" i="51"/>
  <c r="DJ18" i="51"/>
  <c r="DJ15" i="51"/>
  <c r="DJ16" i="51"/>
  <c r="DJ17" i="51"/>
  <c r="DJ13" i="51"/>
  <c r="DJ12" i="51"/>
  <c r="DJ10" i="51"/>
  <c r="DJ8" i="51"/>
  <c r="DJ6" i="51"/>
  <c r="DJ4" i="51"/>
  <c r="DJ4" i="53"/>
  <c r="DJ5" i="53"/>
  <c r="DJ6" i="53"/>
  <c r="DJ7" i="53"/>
  <c r="DJ8" i="53"/>
  <c r="DJ12" i="53"/>
  <c r="DJ13" i="53"/>
  <c r="DJ16" i="53"/>
  <c r="DJ17" i="53"/>
  <c r="DK4" i="53"/>
  <c r="DK5" i="53"/>
  <c r="DK6" i="53"/>
  <c r="DK7" i="53"/>
  <c r="DK8" i="53"/>
  <c r="DK12" i="53"/>
  <c r="DK13" i="53"/>
  <c r="DK16" i="53"/>
  <c r="DK17" i="53"/>
  <c r="DK3" i="53"/>
  <c r="DJ3" i="53"/>
  <c r="K19" i="115"/>
  <c r="L19" i="115"/>
  <c r="L18" i="115"/>
  <c r="K18" i="115"/>
  <c r="L17" i="115"/>
  <c r="K17" i="115"/>
  <c r="L16" i="115"/>
  <c r="K16" i="115"/>
  <c r="L15" i="115"/>
  <c r="K15" i="115"/>
  <c r="K14" i="115"/>
  <c r="L14" i="115"/>
  <c r="L13" i="115"/>
  <c r="K13" i="115"/>
  <c r="L12" i="115"/>
  <c r="K12" i="115"/>
  <c r="L11" i="115"/>
  <c r="K11" i="115"/>
  <c r="L10" i="115"/>
  <c r="K10" i="115"/>
  <c r="K9" i="115"/>
  <c r="L9" i="115"/>
  <c r="L8" i="115"/>
  <c r="K8" i="115"/>
  <c r="L7" i="115"/>
  <c r="K7" i="115"/>
  <c r="L6" i="115"/>
  <c r="K6" i="115"/>
  <c r="L5" i="115"/>
  <c r="K5" i="115"/>
  <c r="K19" i="114"/>
  <c r="L19" i="114"/>
  <c r="L18" i="114"/>
  <c r="K18" i="114"/>
  <c r="L17" i="114"/>
  <c r="K17" i="114"/>
  <c r="L16" i="114"/>
  <c r="K16" i="114"/>
  <c r="L15" i="114"/>
  <c r="K15" i="114"/>
  <c r="K14" i="114"/>
  <c r="L14" i="114"/>
  <c r="L13" i="114"/>
  <c r="K13" i="114"/>
  <c r="L12" i="114"/>
  <c r="K12" i="114"/>
  <c r="L11" i="114"/>
  <c r="K11" i="114"/>
  <c r="K10" i="114"/>
  <c r="L10" i="114"/>
  <c r="K9" i="114"/>
  <c r="L9" i="114"/>
  <c r="L8" i="114"/>
  <c r="K8" i="114"/>
  <c r="L7" i="114"/>
  <c r="K7" i="114"/>
  <c r="L6" i="114"/>
  <c r="K6" i="114"/>
  <c r="L5" i="114"/>
  <c r="K5" i="114"/>
  <c r="N10" i="113"/>
  <c r="K10" i="113"/>
  <c r="O18" i="113"/>
  <c r="DI26" i="51"/>
  <c r="DI22" i="51"/>
  <c r="DI23" i="51"/>
  <c r="DI20" i="51"/>
  <c r="DI18" i="51"/>
  <c r="DI15" i="51"/>
  <c r="DI16" i="51"/>
  <c r="DI17" i="51"/>
  <c r="DI11" i="51"/>
  <c r="DI10" i="51"/>
  <c r="DI8" i="51"/>
  <c r="DI6" i="51"/>
  <c r="DI4" i="51"/>
  <c r="DI4" i="53"/>
  <c r="DI5" i="53"/>
  <c r="DI6" i="53"/>
  <c r="DI7" i="53"/>
  <c r="DI12" i="53"/>
  <c r="DI13" i="53"/>
  <c r="DI17" i="53"/>
  <c r="DI3" i="53"/>
  <c r="N19" i="113"/>
  <c r="K18" i="113"/>
  <c r="N14" i="113"/>
  <c r="K14" i="113"/>
  <c r="N9" i="113"/>
  <c r="K9" i="113"/>
  <c r="O8" i="113"/>
  <c r="O7" i="113"/>
  <c r="O6" i="113"/>
  <c r="O5" i="113"/>
  <c r="L19" i="113"/>
  <c r="K19" i="113"/>
  <c r="L18" i="113"/>
  <c r="DI16" i="53"/>
  <c r="DI24" i="51"/>
  <c r="L17" i="113"/>
  <c r="K17" i="113"/>
  <c r="L16" i="113"/>
  <c r="K16" i="113"/>
  <c r="L15" i="113"/>
  <c r="K15" i="113"/>
  <c r="L14" i="113"/>
  <c r="L13" i="113"/>
  <c r="K13" i="113"/>
  <c r="L12" i="113"/>
  <c r="K12" i="113"/>
  <c r="L11" i="113"/>
  <c r="K11" i="113"/>
  <c r="L10" i="113"/>
  <c r="L9" i="113"/>
  <c r="L8" i="113"/>
  <c r="K8" i="113"/>
  <c r="L7" i="113"/>
  <c r="K7" i="113"/>
  <c r="L6" i="113"/>
  <c r="K6" i="113"/>
  <c r="L5" i="113"/>
  <c r="K5" i="113"/>
  <c r="DI8" i="53"/>
  <c r="DI13" i="51"/>
  <c r="DH25" i="51"/>
  <c r="DH26" i="51"/>
  <c r="DH22" i="51"/>
  <c r="DH23" i="51"/>
  <c r="DH21" i="51"/>
  <c r="DH18" i="51"/>
  <c r="DH15" i="51"/>
  <c r="DH16" i="51"/>
  <c r="DH17" i="51"/>
  <c r="DH13" i="51"/>
  <c r="DH11" i="51"/>
  <c r="DH10" i="51"/>
  <c r="DH8" i="51"/>
  <c r="DH6" i="51"/>
  <c r="DH4" i="51"/>
  <c r="DH4" i="53"/>
  <c r="DH5" i="53"/>
  <c r="DH6" i="53"/>
  <c r="DH7" i="53"/>
  <c r="DH8" i="53"/>
  <c r="DH12" i="53"/>
  <c r="DH13" i="53"/>
  <c r="DH16" i="53"/>
  <c r="DH17" i="53"/>
  <c r="DH3" i="53"/>
  <c r="L19" i="112"/>
  <c r="K19" i="112"/>
  <c r="L18" i="112"/>
  <c r="K18" i="112"/>
  <c r="L17" i="112"/>
  <c r="K17" i="112"/>
  <c r="L16" i="112"/>
  <c r="K16" i="112"/>
  <c r="L15" i="112"/>
  <c r="K15" i="112"/>
  <c r="L14" i="112"/>
  <c r="K14" i="112"/>
  <c r="L13" i="112"/>
  <c r="K13" i="112"/>
  <c r="L12" i="112"/>
  <c r="K12" i="112"/>
  <c r="L11" i="112"/>
  <c r="K11" i="112"/>
  <c r="L10" i="112"/>
  <c r="K10" i="112"/>
  <c r="L9" i="112"/>
  <c r="K9" i="112"/>
  <c r="L8" i="112"/>
  <c r="K8" i="112"/>
  <c r="L7" i="112"/>
  <c r="K7" i="112"/>
  <c r="L6" i="112"/>
  <c r="K6" i="112"/>
  <c r="L5" i="112"/>
  <c r="K5" i="112"/>
  <c r="DG25" i="51"/>
  <c r="DG26" i="51"/>
  <c r="DG21" i="51"/>
  <c r="DG18" i="51"/>
  <c r="DG22" i="51"/>
  <c r="DG23" i="51"/>
  <c r="DG15" i="51"/>
  <c r="DG16" i="51"/>
  <c r="DG17" i="51"/>
  <c r="DG13" i="51"/>
  <c r="DG12" i="51"/>
  <c r="DG8" i="51"/>
  <c r="DG5" i="51"/>
  <c r="DG4" i="51"/>
  <c r="DG4" i="53"/>
  <c r="DG5" i="53"/>
  <c r="DG7" i="53"/>
  <c r="DG8" i="53"/>
  <c r="DG12" i="53"/>
  <c r="DG13" i="53"/>
  <c r="DG16" i="53"/>
  <c r="DG17" i="53"/>
  <c r="DG3" i="53"/>
  <c r="L19" i="111"/>
  <c r="K19" i="111"/>
  <c r="L18" i="111"/>
  <c r="K18" i="111"/>
  <c r="L17" i="111"/>
  <c r="K17" i="111"/>
  <c r="L16" i="111"/>
  <c r="K16" i="111"/>
  <c r="L15" i="111"/>
  <c r="K15" i="111"/>
  <c r="L14" i="111"/>
  <c r="K14" i="111"/>
  <c r="L13" i="111"/>
  <c r="K13" i="111"/>
  <c r="L12" i="111"/>
  <c r="K12" i="111"/>
  <c r="L11" i="111"/>
  <c r="K11" i="111"/>
  <c r="L10" i="111"/>
  <c r="K10" i="111"/>
  <c r="L9" i="111"/>
  <c r="K9" i="111"/>
  <c r="L8" i="111"/>
  <c r="K8" i="111"/>
  <c r="L7" i="111"/>
  <c r="K7" i="111"/>
  <c r="L6" i="111"/>
  <c r="K6" i="111"/>
  <c r="L5" i="111"/>
  <c r="K5" i="111"/>
  <c r="DE22" i="51"/>
  <c r="DF22" i="51"/>
  <c r="DE23" i="51"/>
  <c r="DF23" i="51"/>
  <c r="DE15" i="51"/>
  <c r="DF15" i="51"/>
  <c r="DE16" i="51"/>
  <c r="DF16" i="51"/>
  <c r="DE17" i="51"/>
  <c r="DF17" i="51"/>
  <c r="L19" i="110"/>
  <c r="DF17" i="53"/>
  <c r="DF26" i="51"/>
  <c r="K19" i="110"/>
  <c r="L18" i="110"/>
  <c r="K18" i="110"/>
  <c r="DF16" i="53"/>
  <c r="DF25" i="51"/>
  <c r="L17" i="110"/>
  <c r="K17" i="110"/>
  <c r="L16" i="110"/>
  <c r="K16" i="110"/>
  <c r="L15" i="110"/>
  <c r="DF13" i="53"/>
  <c r="DF21" i="51"/>
  <c r="K15" i="110"/>
  <c r="L14" i="110"/>
  <c r="K14" i="110"/>
  <c r="DF12" i="53"/>
  <c r="DF19" i="51"/>
  <c r="L13" i="110"/>
  <c r="K13" i="110"/>
  <c r="L12" i="110"/>
  <c r="K12" i="110"/>
  <c r="L11" i="110"/>
  <c r="K11" i="110"/>
  <c r="L10" i="110"/>
  <c r="DF8" i="53"/>
  <c r="DF13" i="51"/>
  <c r="K10" i="110"/>
  <c r="L9" i="110"/>
  <c r="K9" i="110"/>
  <c r="DF7" i="53"/>
  <c r="DF11" i="51"/>
  <c r="L8" i="110"/>
  <c r="DF6" i="53"/>
  <c r="DF10" i="51"/>
  <c r="K8" i="110"/>
  <c r="L7" i="110"/>
  <c r="K7" i="110"/>
  <c r="DF5" i="53"/>
  <c r="DF8" i="51"/>
  <c r="L6" i="110"/>
  <c r="K6" i="110"/>
  <c r="DF4" i="53"/>
  <c r="DF5" i="51"/>
  <c r="L5" i="110"/>
  <c r="K5" i="110"/>
  <c r="L19" i="109"/>
  <c r="K19" i="109"/>
  <c r="L18" i="109"/>
  <c r="K18" i="109"/>
  <c r="L17" i="109"/>
  <c r="K17" i="109"/>
  <c r="L16" i="109"/>
  <c r="K16" i="109"/>
  <c r="L15" i="109"/>
  <c r="K15" i="109"/>
  <c r="L14" i="109"/>
  <c r="K14" i="109"/>
  <c r="L13" i="109"/>
  <c r="K13" i="109"/>
  <c r="L12" i="109"/>
  <c r="K12" i="109"/>
  <c r="L11" i="109"/>
  <c r="K11" i="109"/>
  <c r="L10" i="109"/>
  <c r="K10" i="109"/>
  <c r="L9" i="109"/>
  <c r="K9" i="109"/>
  <c r="L8" i="109"/>
  <c r="K8" i="109"/>
  <c r="L7" i="109"/>
  <c r="K7" i="109"/>
  <c r="L6" i="109"/>
  <c r="K6" i="109"/>
  <c r="L5" i="109"/>
  <c r="K5" i="109"/>
  <c r="DD22" i="51"/>
  <c r="DD23" i="51"/>
  <c r="DD15" i="51"/>
  <c r="DD16" i="51"/>
  <c r="DD17" i="51"/>
  <c r="L19" i="108"/>
  <c r="DD17" i="53"/>
  <c r="DD26" i="51"/>
  <c r="K19" i="108"/>
  <c r="L18" i="108"/>
  <c r="K18" i="108"/>
  <c r="DD16" i="53"/>
  <c r="DD25" i="51"/>
  <c r="L17" i="108"/>
  <c r="K17" i="108"/>
  <c r="L16" i="108"/>
  <c r="K16" i="108"/>
  <c r="L15" i="108"/>
  <c r="DD13" i="53"/>
  <c r="DD20" i="51"/>
  <c r="K15" i="108"/>
  <c r="L14" i="108"/>
  <c r="K14" i="108"/>
  <c r="DD12" i="53"/>
  <c r="DD19" i="51"/>
  <c r="L13" i="108"/>
  <c r="K13" i="108"/>
  <c r="L12" i="108"/>
  <c r="K12" i="108"/>
  <c r="L11" i="108"/>
  <c r="K11" i="108"/>
  <c r="L10" i="108"/>
  <c r="K10" i="108"/>
  <c r="DD8" i="53"/>
  <c r="DD13" i="51"/>
  <c r="L9" i="108"/>
  <c r="K9" i="108"/>
  <c r="DD7" i="53"/>
  <c r="DD12" i="51"/>
  <c r="L8" i="108"/>
  <c r="K8" i="108"/>
  <c r="DD6" i="53"/>
  <c r="DD10" i="51"/>
  <c r="L7" i="108"/>
  <c r="K7" i="108"/>
  <c r="DD5" i="53"/>
  <c r="DD8" i="51"/>
  <c r="L6" i="108"/>
  <c r="DD4" i="53"/>
  <c r="DD6" i="51"/>
  <c r="K6" i="108"/>
  <c r="L5" i="108"/>
  <c r="K5" i="108"/>
  <c r="DC22" i="51"/>
  <c r="DC23" i="51"/>
  <c r="DC15" i="51"/>
  <c r="DC16" i="51"/>
  <c r="DC17" i="51"/>
  <c r="DC6" i="51"/>
  <c r="L19" i="107"/>
  <c r="K19" i="107"/>
  <c r="DC17" i="53"/>
  <c r="DC26" i="51"/>
  <c r="L18" i="107"/>
  <c r="K18" i="107"/>
  <c r="L17" i="107"/>
  <c r="K17" i="107"/>
  <c r="L16" i="107"/>
  <c r="K16" i="107"/>
  <c r="L15" i="107"/>
  <c r="K15" i="107"/>
  <c r="DC13" i="53"/>
  <c r="DC20" i="51"/>
  <c r="L14" i="107"/>
  <c r="K14" i="107"/>
  <c r="DC12" i="53"/>
  <c r="DC19" i="51"/>
  <c r="L13" i="107"/>
  <c r="K13" i="107"/>
  <c r="L12" i="107"/>
  <c r="K12" i="107"/>
  <c r="L11" i="107"/>
  <c r="K11" i="107"/>
  <c r="L10" i="107"/>
  <c r="K10" i="107"/>
  <c r="DC8" i="53"/>
  <c r="DC13" i="51"/>
  <c r="L9" i="107"/>
  <c r="K9" i="107"/>
  <c r="L8" i="107"/>
  <c r="DC6" i="53"/>
  <c r="DC10" i="51"/>
  <c r="K8" i="107"/>
  <c r="L7" i="107"/>
  <c r="K7" i="107"/>
  <c r="DC5" i="53"/>
  <c r="DC8" i="51"/>
  <c r="L6" i="107"/>
  <c r="DC4" i="53"/>
  <c r="K6" i="107"/>
  <c r="L5" i="107"/>
  <c r="K5" i="107"/>
  <c r="DB22" i="51"/>
  <c r="DB23" i="51"/>
  <c r="DB15" i="51"/>
  <c r="DB16" i="51"/>
  <c r="DB17" i="51"/>
  <c r="DB20" i="51"/>
  <c r="L19" i="106"/>
  <c r="DB17" i="53"/>
  <c r="DB26" i="51"/>
  <c r="K19" i="106"/>
  <c r="L18" i="106"/>
  <c r="K18" i="106"/>
  <c r="L17" i="106"/>
  <c r="K17" i="106"/>
  <c r="L16" i="106"/>
  <c r="K16" i="106"/>
  <c r="L15" i="106"/>
  <c r="K15" i="106"/>
  <c r="DB13" i="53"/>
  <c r="L14" i="106"/>
  <c r="DB12" i="53"/>
  <c r="DB19" i="51"/>
  <c r="K14" i="106"/>
  <c r="L13" i="106"/>
  <c r="K13" i="106"/>
  <c r="L12" i="106"/>
  <c r="K12" i="106"/>
  <c r="L11" i="106"/>
  <c r="K11" i="106"/>
  <c r="L10" i="106"/>
  <c r="K10" i="106"/>
  <c r="DB8" i="53"/>
  <c r="DB13" i="51"/>
  <c r="L9" i="106"/>
  <c r="DB7" i="53"/>
  <c r="DB12" i="51"/>
  <c r="K9" i="106"/>
  <c r="L8" i="106"/>
  <c r="K8" i="106"/>
  <c r="DB6" i="53"/>
  <c r="DB10" i="51"/>
  <c r="L7" i="106"/>
  <c r="K7" i="106"/>
  <c r="DB5" i="53"/>
  <c r="DB8" i="51"/>
  <c r="L6" i="106"/>
  <c r="K6" i="106"/>
  <c r="L5" i="106"/>
  <c r="K5" i="106"/>
  <c r="DA23" i="51"/>
  <c r="DA22" i="51"/>
  <c r="DA16" i="51"/>
  <c r="DA17" i="51"/>
  <c r="DA15" i="51"/>
  <c r="DA17" i="53"/>
  <c r="DA26" i="51"/>
  <c r="L19" i="105"/>
  <c r="K19" i="105"/>
  <c r="L18" i="105"/>
  <c r="DA16" i="53"/>
  <c r="DA24" i="51"/>
  <c r="K18" i="105"/>
  <c r="L17" i="105"/>
  <c r="K17" i="105"/>
  <c r="L16" i="105"/>
  <c r="K16" i="105"/>
  <c r="L15" i="105"/>
  <c r="DA13" i="53"/>
  <c r="DA20" i="51"/>
  <c r="K15" i="105"/>
  <c r="L14" i="105"/>
  <c r="K14" i="105"/>
  <c r="DA12" i="53"/>
  <c r="DA19" i="51"/>
  <c r="L13" i="105"/>
  <c r="K13" i="105"/>
  <c r="L12" i="105"/>
  <c r="K12" i="105"/>
  <c r="L11" i="105"/>
  <c r="K11" i="105"/>
  <c r="L10" i="105"/>
  <c r="K10" i="105"/>
  <c r="DA8" i="53"/>
  <c r="DA13" i="51"/>
  <c r="L9" i="105"/>
  <c r="K9" i="105"/>
  <c r="L8" i="105"/>
  <c r="K8" i="105"/>
  <c r="DA6" i="53"/>
  <c r="DA10" i="51"/>
  <c r="L7" i="105"/>
  <c r="K7" i="105"/>
  <c r="DA5" i="53"/>
  <c r="DA8" i="51"/>
  <c r="L6" i="105"/>
  <c r="K6" i="105"/>
  <c r="DA4" i="53"/>
  <c r="DA6" i="51"/>
  <c r="L5" i="105"/>
  <c r="K5" i="105"/>
  <c r="DA3" i="53"/>
  <c r="DA4" i="51"/>
  <c r="CZ23" i="51"/>
  <c r="CZ22" i="51"/>
  <c r="CZ16" i="51"/>
  <c r="CZ17" i="51"/>
  <c r="CZ15" i="51"/>
  <c r="CZ4" i="53"/>
  <c r="CZ5" i="51"/>
  <c r="CZ12" i="53"/>
  <c r="CZ18" i="51"/>
  <c r="L19" i="104"/>
  <c r="K19" i="104"/>
  <c r="CZ17" i="53"/>
  <c r="CZ26" i="51"/>
  <c r="L18" i="104"/>
  <c r="K18" i="104"/>
  <c r="L17" i="104"/>
  <c r="K17" i="104"/>
  <c r="L16" i="104"/>
  <c r="K16" i="104"/>
  <c r="L15" i="104"/>
  <c r="CZ13" i="53"/>
  <c r="CZ20" i="51"/>
  <c r="K15" i="104"/>
  <c r="L14" i="104"/>
  <c r="K14" i="104"/>
  <c r="L13" i="104"/>
  <c r="K13" i="104"/>
  <c r="L12" i="104"/>
  <c r="K12" i="104"/>
  <c r="L11" i="104"/>
  <c r="K11" i="104"/>
  <c r="L10" i="104"/>
  <c r="K10" i="104"/>
  <c r="CZ8" i="53"/>
  <c r="CZ13" i="51"/>
  <c r="L9" i="104"/>
  <c r="K9" i="104"/>
  <c r="CZ7" i="53"/>
  <c r="CZ12" i="51"/>
  <c r="L8" i="104"/>
  <c r="CZ6" i="53"/>
  <c r="CZ10" i="51"/>
  <c r="K8" i="104"/>
  <c r="L7" i="104"/>
  <c r="K7" i="104"/>
  <c r="CZ5" i="53"/>
  <c r="CZ8" i="51"/>
  <c r="L6" i="104"/>
  <c r="K6" i="104"/>
  <c r="L5" i="104"/>
  <c r="K5" i="104"/>
  <c r="CZ3" i="53"/>
  <c r="CZ3" i="51"/>
  <c r="CY22" i="51"/>
  <c r="CY23" i="51"/>
  <c r="CY16" i="51"/>
  <c r="CY17" i="51"/>
  <c r="CY15" i="51"/>
  <c r="CY16" i="53"/>
  <c r="CY24" i="51"/>
  <c r="L19" i="103"/>
  <c r="CY17" i="53"/>
  <c r="CY26" i="51"/>
  <c r="K19" i="103"/>
  <c r="L18" i="103"/>
  <c r="K18" i="103"/>
  <c r="L17" i="103"/>
  <c r="K17" i="103"/>
  <c r="L16" i="103"/>
  <c r="K16" i="103"/>
  <c r="L15" i="103"/>
  <c r="K15" i="103"/>
  <c r="L14" i="103"/>
  <c r="CY12" i="53"/>
  <c r="CY19" i="51"/>
  <c r="K14" i="103"/>
  <c r="L13" i="103"/>
  <c r="K13" i="103"/>
  <c r="L12" i="103"/>
  <c r="K12" i="103"/>
  <c r="L11" i="103"/>
  <c r="K11" i="103"/>
  <c r="L10" i="103"/>
  <c r="K10" i="103"/>
  <c r="CY8" i="53"/>
  <c r="CY13" i="51"/>
  <c r="L9" i="103"/>
  <c r="K9" i="103"/>
  <c r="L8" i="103"/>
  <c r="K8" i="103"/>
  <c r="L7" i="103"/>
  <c r="K7" i="103"/>
  <c r="CY5" i="53"/>
  <c r="CY8" i="51"/>
  <c r="L6" i="103"/>
  <c r="K6" i="103"/>
  <c r="CY4" i="53"/>
  <c r="CY5" i="51"/>
  <c r="L5" i="103"/>
  <c r="K5" i="103"/>
  <c r="CX23" i="51"/>
  <c r="CX22" i="51"/>
  <c r="CX16" i="51"/>
  <c r="CX17" i="51"/>
  <c r="CX15" i="51"/>
  <c r="L19" i="102"/>
  <c r="K19" i="102"/>
  <c r="CX17" i="53"/>
  <c r="CX26" i="51"/>
  <c r="L18" i="102"/>
  <c r="K18" i="102"/>
  <c r="CX16" i="53"/>
  <c r="CX24" i="51"/>
  <c r="L17" i="102"/>
  <c r="K17" i="102"/>
  <c r="L16" i="102"/>
  <c r="K16" i="102"/>
  <c r="L15" i="102"/>
  <c r="K15" i="102"/>
  <c r="CX13" i="53"/>
  <c r="CX20" i="51"/>
  <c r="L14" i="102"/>
  <c r="K14" i="102"/>
  <c r="CX12" i="53"/>
  <c r="CX18" i="51"/>
  <c r="L13" i="102"/>
  <c r="K13" i="102"/>
  <c r="L12" i="102"/>
  <c r="K12" i="102"/>
  <c r="L11" i="102"/>
  <c r="K11" i="102"/>
  <c r="L10" i="102"/>
  <c r="K10" i="102"/>
  <c r="CX8" i="53"/>
  <c r="CX13" i="51"/>
  <c r="L9" i="102"/>
  <c r="K9" i="102"/>
  <c r="L8" i="102"/>
  <c r="K8" i="102"/>
  <c r="CX6" i="53"/>
  <c r="CX10" i="51"/>
  <c r="L7" i="102"/>
  <c r="K7" i="102"/>
  <c r="CX5" i="53"/>
  <c r="CX7" i="51"/>
  <c r="L6" i="102"/>
  <c r="CX4" i="53"/>
  <c r="CX6" i="51"/>
  <c r="K6" i="102"/>
  <c r="L5" i="102"/>
  <c r="K5" i="102"/>
  <c r="CX3" i="53"/>
  <c r="CX4" i="51"/>
  <c r="CW23" i="51"/>
  <c r="CW22" i="51"/>
  <c r="CW16" i="51"/>
  <c r="CW17" i="51"/>
  <c r="CW15" i="51"/>
  <c r="K8" i="101"/>
  <c r="CW6" i="53"/>
  <c r="CW9" i="51"/>
  <c r="K7" i="101"/>
  <c r="CW5" i="53"/>
  <c r="CW8" i="51"/>
  <c r="L19" i="101"/>
  <c r="CW17" i="53"/>
  <c r="CW26" i="51"/>
  <c r="K19" i="101"/>
  <c r="L18" i="101"/>
  <c r="K18" i="101"/>
  <c r="CW16" i="53"/>
  <c r="CW25" i="51"/>
  <c r="L17" i="101"/>
  <c r="K17" i="101"/>
  <c r="L16" i="101"/>
  <c r="K16" i="101"/>
  <c r="L15" i="101"/>
  <c r="CW13" i="53"/>
  <c r="CW20" i="51"/>
  <c r="K15" i="101"/>
  <c r="L14" i="101"/>
  <c r="K14" i="101"/>
  <c r="CW12" i="53"/>
  <c r="CW19" i="51"/>
  <c r="L13" i="101"/>
  <c r="K13" i="101"/>
  <c r="L12" i="101"/>
  <c r="K12" i="101"/>
  <c r="L11" i="101"/>
  <c r="K11" i="101"/>
  <c r="L10" i="101"/>
  <c r="CW8" i="53"/>
  <c r="CW13" i="51"/>
  <c r="K10" i="101"/>
  <c r="L9" i="101"/>
  <c r="K9" i="101"/>
  <c r="CW7" i="53"/>
  <c r="CW12" i="51"/>
  <c r="L8" i="101"/>
  <c r="L7" i="101"/>
  <c r="L6" i="101"/>
  <c r="K6" i="101"/>
  <c r="CW4" i="53"/>
  <c r="CW5" i="51"/>
  <c r="L5" i="101"/>
  <c r="K5" i="101"/>
  <c r="CW3" i="53"/>
  <c r="CW4" i="51"/>
  <c r="CV23" i="51"/>
  <c r="CV22" i="51"/>
  <c r="CV16" i="51"/>
  <c r="CV17" i="51"/>
  <c r="CV15" i="51"/>
  <c r="L19" i="100"/>
  <c r="K19" i="100"/>
  <c r="CV17" i="53"/>
  <c r="CV26" i="51"/>
  <c r="L18" i="100"/>
  <c r="K18" i="100"/>
  <c r="CV16" i="53"/>
  <c r="CV25" i="51"/>
  <c r="L17" i="100"/>
  <c r="K17" i="100"/>
  <c r="L16" i="100"/>
  <c r="K16" i="100"/>
  <c r="L15" i="100"/>
  <c r="K15" i="100"/>
  <c r="CV13" i="53"/>
  <c r="CV20" i="51"/>
  <c r="L14" i="100"/>
  <c r="CV12" i="53"/>
  <c r="CV18" i="51"/>
  <c r="K14" i="100"/>
  <c r="L13" i="100"/>
  <c r="K13" i="100"/>
  <c r="L12" i="100"/>
  <c r="K12" i="100"/>
  <c r="L11" i="100"/>
  <c r="K11" i="100"/>
  <c r="L10" i="100"/>
  <c r="K10" i="100"/>
  <c r="CV8" i="53"/>
  <c r="CV13" i="51"/>
  <c r="L9" i="100"/>
  <c r="K9" i="100"/>
  <c r="CV7" i="53"/>
  <c r="CV12" i="51"/>
  <c r="L8" i="100"/>
  <c r="K8" i="100"/>
  <c r="CV6" i="53"/>
  <c r="CV10" i="51"/>
  <c r="L7" i="100"/>
  <c r="K7" i="100"/>
  <c r="CV5" i="53"/>
  <c r="CV8" i="51"/>
  <c r="L6" i="100"/>
  <c r="K6" i="100"/>
  <c r="CV4" i="53"/>
  <c r="CV5" i="51"/>
  <c r="L5" i="100"/>
  <c r="K5" i="100"/>
  <c r="CV3" i="53"/>
  <c r="CV4" i="51"/>
  <c r="CU22" i="51"/>
  <c r="CU23" i="51"/>
  <c r="CU18" i="51"/>
  <c r="CU16" i="51"/>
  <c r="CU17" i="51"/>
  <c r="CU15" i="51"/>
  <c r="L19" i="99"/>
  <c r="K19" i="99"/>
  <c r="CU17" i="53"/>
  <c r="CU26" i="51"/>
  <c r="L18" i="99"/>
  <c r="K18" i="99"/>
  <c r="CU16" i="53"/>
  <c r="CU25" i="51"/>
  <c r="L17" i="99"/>
  <c r="K17" i="99"/>
  <c r="L16" i="99"/>
  <c r="K16" i="99"/>
  <c r="L15" i="99"/>
  <c r="K15" i="99"/>
  <c r="CU13" i="53"/>
  <c r="CU21" i="51"/>
  <c r="L14" i="99"/>
  <c r="K14" i="99"/>
  <c r="CU12" i="53"/>
  <c r="L13" i="99"/>
  <c r="K13" i="99"/>
  <c r="L12" i="99"/>
  <c r="K12" i="99"/>
  <c r="L11" i="99"/>
  <c r="K11" i="99"/>
  <c r="L10" i="99"/>
  <c r="K10" i="99"/>
  <c r="CU8" i="53"/>
  <c r="CU13" i="51"/>
  <c r="L9" i="99"/>
  <c r="K9" i="99"/>
  <c r="L8" i="99"/>
  <c r="K8" i="99"/>
  <c r="CU6" i="53"/>
  <c r="CU10" i="51"/>
  <c r="L7" i="99"/>
  <c r="K7" i="99"/>
  <c r="CU5" i="53"/>
  <c r="CU8" i="51"/>
  <c r="L6" i="99"/>
  <c r="K6" i="99"/>
  <c r="CU4" i="53"/>
  <c r="CU5" i="51"/>
  <c r="L5" i="99"/>
  <c r="K5" i="99"/>
  <c r="CU3" i="53"/>
  <c r="CU4" i="51"/>
  <c r="CT23" i="51"/>
  <c r="CT22" i="51"/>
  <c r="CT16" i="51"/>
  <c r="CT17" i="51"/>
  <c r="CT15" i="51"/>
  <c r="CT17" i="53"/>
  <c r="CT26" i="51"/>
  <c r="CT3" i="53"/>
  <c r="CT3" i="51"/>
  <c r="L19" i="98"/>
  <c r="K19" i="98"/>
  <c r="L18" i="98"/>
  <c r="K18" i="98"/>
  <c r="CT16" i="53"/>
  <c r="CT25" i="51"/>
  <c r="L17" i="98"/>
  <c r="K17" i="98"/>
  <c r="L16" i="98"/>
  <c r="K16" i="98"/>
  <c r="L15" i="98"/>
  <c r="K15" i="98"/>
  <c r="CT13" i="53"/>
  <c r="CT20" i="51"/>
  <c r="L14" i="98"/>
  <c r="CT12" i="53"/>
  <c r="CT19" i="51"/>
  <c r="K14" i="98"/>
  <c r="L13" i="98"/>
  <c r="K13" i="98"/>
  <c r="L12" i="98"/>
  <c r="K12" i="98"/>
  <c r="L11" i="98"/>
  <c r="K11" i="98"/>
  <c r="L10" i="98"/>
  <c r="K10" i="98"/>
  <c r="L9" i="98"/>
  <c r="K9" i="98"/>
  <c r="CT7" i="53"/>
  <c r="CT11" i="51"/>
  <c r="L8" i="98"/>
  <c r="K8" i="98"/>
  <c r="CT6" i="53"/>
  <c r="CT10" i="51"/>
  <c r="L7" i="98"/>
  <c r="CT5" i="53"/>
  <c r="CT8" i="51"/>
  <c r="K7" i="98"/>
  <c r="L6" i="98"/>
  <c r="CT4" i="53"/>
  <c r="CT5" i="51"/>
  <c r="K6" i="98"/>
  <c r="L5" i="98"/>
  <c r="K5" i="98"/>
  <c r="CS22" i="51"/>
  <c r="CS23" i="51"/>
  <c r="CS16" i="51"/>
  <c r="CS17" i="51"/>
  <c r="CS15" i="51"/>
  <c r="L19" i="97"/>
  <c r="CS17" i="53"/>
  <c r="CS26" i="51"/>
  <c r="K19" i="97"/>
  <c r="L18" i="97"/>
  <c r="K18" i="97"/>
  <c r="CS16" i="53"/>
  <c r="CS25" i="51"/>
  <c r="L17" i="97"/>
  <c r="K17" i="97"/>
  <c r="L16" i="97"/>
  <c r="K16" i="97"/>
  <c r="L15" i="97"/>
  <c r="K15" i="97"/>
  <c r="CS13" i="53"/>
  <c r="CS21" i="51"/>
  <c r="L14" i="97"/>
  <c r="K14" i="97"/>
  <c r="CS12" i="53"/>
  <c r="CS18" i="51"/>
  <c r="L13" i="97"/>
  <c r="K13" i="97"/>
  <c r="L12" i="97"/>
  <c r="K12" i="97"/>
  <c r="L11" i="97"/>
  <c r="K11" i="97"/>
  <c r="L10" i="97"/>
  <c r="K10" i="97"/>
  <c r="CS8" i="53"/>
  <c r="CS13" i="51"/>
  <c r="L9" i="97"/>
  <c r="K9" i="97"/>
  <c r="CS7" i="53"/>
  <c r="CS11" i="51"/>
  <c r="L8" i="97"/>
  <c r="CS6" i="53"/>
  <c r="CS10" i="51"/>
  <c r="K8" i="97"/>
  <c r="L7" i="97"/>
  <c r="K7" i="97"/>
  <c r="CS5" i="53"/>
  <c r="CS8" i="51"/>
  <c r="L6" i="97"/>
  <c r="K6" i="97"/>
  <c r="CS4" i="53"/>
  <c r="CS5" i="51"/>
  <c r="L5" i="97"/>
  <c r="K5" i="97"/>
  <c r="CS3" i="53"/>
  <c r="CS4" i="51"/>
  <c r="CR22" i="51"/>
  <c r="CR23" i="51"/>
  <c r="CR15" i="51"/>
  <c r="CR16" i="51"/>
  <c r="CR17" i="51"/>
  <c r="L19" i="96"/>
  <c r="CR17" i="53"/>
  <c r="CR26" i="51"/>
  <c r="K19" i="96"/>
  <c r="L18" i="96"/>
  <c r="K18" i="96"/>
  <c r="CR16" i="53"/>
  <c r="CR25" i="51"/>
  <c r="L17" i="96"/>
  <c r="K17" i="96"/>
  <c r="L16" i="96"/>
  <c r="K16" i="96"/>
  <c r="L15" i="96"/>
  <c r="CR13" i="53"/>
  <c r="CR21" i="51"/>
  <c r="K15" i="96"/>
  <c r="L14" i="96"/>
  <c r="K14" i="96"/>
  <c r="CR12" i="53"/>
  <c r="CR19" i="51"/>
  <c r="L13" i="96"/>
  <c r="K13" i="96"/>
  <c r="L12" i="96"/>
  <c r="K12" i="96"/>
  <c r="L11" i="96"/>
  <c r="K11" i="96"/>
  <c r="L10" i="96"/>
  <c r="K10" i="96"/>
  <c r="CR8" i="53"/>
  <c r="CR13" i="51"/>
  <c r="L9" i="96"/>
  <c r="CR7" i="53"/>
  <c r="CR12" i="51"/>
  <c r="K9" i="96"/>
  <c r="L8" i="96"/>
  <c r="K8" i="96"/>
  <c r="CR6" i="53"/>
  <c r="CR10" i="51"/>
  <c r="L7" i="96"/>
  <c r="CR5" i="53"/>
  <c r="CR8" i="51"/>
  <c r="K7" i="96"/>
  <c r="L6" i="96"/>
  <c r="K6" i="96"/>
  <c r="CR4" i="53"/>
  <c r="CR5" i="51"/>
  <c r="L5" i="96"/>
  <c r="K5" i="96"/>
  <c r="CR3" i="53"/>
  <c r="CR4" i="51"/>
  <c r="CQ23" i="51"/>
  <c r="CQ22" i="51"/>
  <c r="CQ16" i="51"/>
  <c r="CQ17" i="51"/>
  <c r="CQ15" i="51"/>
  <c r="L19" i="95"/>
  <c r="K19" i="95"/>
  <c r="CQ17" i="53"/>
  <c r="CQ26" i="51"/>
  <c r="L18" i="95"/>
  <c r="K18" i="95"/>
  <c r="CQ16" i="53"/>
  <c r="CQ25" i="51"/>
  <c r="L17" i="95"/>
  <c r="K17" i="95"/>
  <c r="L16" i="95"/>
  <c r="K16" i="95"/>
  <c r="L15" i="95"/>
  <c r="K15" i="95"/>
  <c r="CQ13" i="53"/>
  <c r="CQ20" i="51"/>
  <c r="L14" i="95"/>
  <c r="K14" i="95"/>
  <c r="CQ12" i="53"/>
  <c r="CQ18" i="51"/>
  <c r="L13" i="95"/>
  <c r="K13" i="95"/>
  <c r="L12" i="95"/>
  <c r="K12" i="95"/>
  <c r="L11" i="95"/>
  <c r="K11" i="95"/>
  <c r="L10" i="95"/>
  <c r="K10" i="95"/>
  <c r="CQ8" i="53"/>
  <c r="CQ13" i="51"/>
  <c r="L9" i="95"/>
  <c r="K9" i="95"/>
  <c r="CQ7" i="53"/>
  <c r="CQ11" i="51"/>
  <c r="L8" i="95"/>
  <c r="K8" i="95"/>
  <c r="CQ6" i="53"/>
  <c r="CQ10" i="51"/>
  <c r="L7" i="95"/>
  <c r="K7" i="95"/>
  <c r="CQ5" i="53"/>
  <c r="CQ8" i="51"/>
  <c r="L6" i="95"/>
  <c r="CQ4" i="53"/>
  <c r="CQ6" i="51"/>
  <c r="K6" i="95"/>
  <c r="L5" i="95"/>
  <c r="K5" i="95"/>
  <c r="CQ3" i="53"/>
  <c r="CQ4" i="51"/>
  <c r="CP22" i="51"/>
  <c r="CP23" i="51"/>
  <c r="CP15" i="51"/>
  <c r="CP16" i="51"/>
  <c r="CP17" i="51"/>
  <c r="CP16" i="53"/>
  <c r="CP24" i="51"/>
  <c r="L19" i="94"/>
  <c r="K19" i="94"/>
  <c r="CP17" i="53"/>
  <c r="CP26" i="51"/>
  <c r="L18" i="94"/>
  <c r="K18" i="94"/>
  <c r="L17" i="94"/>
  <c r="K17" i="94"/>
  <c r="L16" i="94"/>
  <c r="K16" i="94"/>
  <c r="L15" i="94"/>
  <c r="CP13" i="53"/>
  <c r="CP21" i="51"/>
  <c r="K15" i="94"/>
  <c r="L14" i="94"/>
  <c r="K14" i="94"/>
  <c r="CP12" i="53"/>
  <c r="CP19" i="51"/>
  <c r="L13" i="94"/>
  <c r="K13" i="94"/>
  <c r="L12" i="94"/>
  <c r="K12" i="94"/>
  <c r="L11" i="94"/>
  <c r="K11" i="94"/>
  <c r="L10" i="94"/>
  <c r="CP8" i="53"/>
  <c r="K10" i="94"/>
  <c r="L9" i="94"/>
  <c r="K9" i="94"/>
  <c r="L8" i="94"/>
  <c r="K8" i="94"/>
  <c r="CP6" i="53"/>
  <c r="CP10" i="51"/>
  <c r="L7" i="94"/>
  <c r="K7" i="94"/>
  <c r="CP5" i="53"/>
  <c r="CP8" i="51"/>
  <c r="L6" i="94"/>
  <c r="K6" i="94"/>
  <c r="CP4" i="53"/>
  <c r="CP6" i="51"/>
  <c r="L5" i="94"/>
  <c r="K5" i="94"/>
  <c r="CP3" i="53"/>
  <c r="CP4" i="51"/>
  <c r="CO22" i="51"/>
  <c r="CO23" i="51"/>
  <c r="CO16" i="51"/>
  <c r="CO17" i="51"/>
  <c r="CO15" i="51"/>
  <c r="L19" i="93"/>
  <c r="K19" i="93"/>
  <c r="CO17" i="53"/>
  <c r="CO26" i="51"/>
  <c r="L18" i="93"/>
  <c r="K18" i="93"/>
  <c r="L17" i="93"/>
  <c r="K17" i="93"/>
  <c r="L16" i="93"/>
  <c r="K16" i="93"/>
  <c r="L15" i="93"/>
  <c r="K15" i="93"/>
  <c r="CO13" i="53"/>
  <c r="CO21" i="51"/>
  <c r="L14" i="93"/>
  <c r="K14" i="93"/>
  <c r="CO12" i="53"/>
  <c r="CO19" i="51"/>
  <c r="L13" i="93"/>
  <c r="K13" i="93"/>
  <c r="L12" i="93"/>
  <c r="K12" i="93"/>
  <c r="L11" i="93"/>
  <c r="K11" i="93"/>
  <c r="L10" i="93"/>
  <c r="K10" i="93"/>
  <c r="CO8" i="53"/>
  <c r="CO13" i="51"/>
  <c r="L9" i="93"/>
  <c r="CO7" i="53"/>
  <c r="CO12" i="51"/>
  <c r="K9" i="93"/>
  <c r="L8" i="93"/>
  <c r="K8" i="93"/>
  <c r="CO6" i="53"/>
  <c r="CO10" i="51"/>
  <c r="L7" i="93"/>
  <c r="K7" i="93"/>
  <c r="L6" i="93"/>
  <c r="K6" i="93"/>
  <c r="CO4" i="53"/>
  <c r="CO6" i="51"/>
  <c r="L5" i="93"/>
  <c r="CO3" i="53"/>
  <c r="CO4" i="51"/>
  <c r="K5" i="93"/>
  <c r="CN23" i="51"/>
  <c r="CN22" i="51"/>
  <c r="CN16" i="51"/>
  <c r="CN17" i="51"/>
  <c r="CN15" i="51"/>
  <c r="L19" i="92"/>
  <c r="CN26" i="51"/>
  <c r="K19" i="92"/>
  <c r="CN17" i="53"/>
  <c r="L18" i="92"/>
  <c r="K18" i="92"/>
  <c r="CN16" i="53"/>
  <c r="CN24" i="51"/>
  <c r="L17" i="92"/>
  <c r="K17" i="92"/>
  <c r="L16" i="92"/>
  <c r="K16" i="92"/>
  <c r="L15" i="92"/>
  <c r="K15" i="92"/>
  <c r="CN13" i="53"/>
  <c r="CN20" i="51"/>
  <c r="L14" i="92"/>
  <c r="K14" i="92"/>
  <c r="CN12" i="53"/>
  <c r="CN18" i="51"/>
  <c r="L13" i="92"/>
  <c r="K13" i="92"/>
  <c r="L12" i="92"/>
  <c r="K12" i="92"/>
  <c r="L11" i="92"/>
  <c r="K11" i="92"/>
  <c r="L10" i="92"/>
  <c r="K10" i="92"/>
  <c r="L9" i="92"/>
  <c r="K9" i="92"/>
  <c r="CN7" i="53"/>
  <c r="CN11" i="51"/>
  <c r="L8" i="92"/>
  <c r="K8" i="92"/>
  <c r="CN6" i="53"/>
  <c r="CN10" i="51"/>
  <c r="L7" i="92"/>
  <c r="K7" i="92"/>
  <c r="L6" i="92"/>
  <c r="K6" i="92"/>
  <c r="CN4" i="53"/>
  <c r="CN5" i="51"/>
  <c r="L5" i="92"/>
  <c r="K5" i="92"/>
  <c r="CN3" i="53"/>
  <c r="CN4" i="51"/>
  <c r="CM23" i="51"/>
  <c r="CM22" i="51"/>
  <c r="CM15" i="51"/>
  <c r="CM16" i="51"/>
  <c r="CM17" i="51"/>
  <c r="L19" i="91"/>
  <c r="K19" i="91"/>
  <c r="CM17" i="53"/>
  <c r="CM26" i="51"/>
  <c r="L18" i="91"/>
  <c r="K18" i="91"/>
  <c r="CM16" i="53"/>
  <c r="CM25" i="51"/>
  <c r="L17" i="91"/>
  <c r="K17" i="91"/>
  <c r="L16" i="91"/>
  <c r="K16" i="91"/>
  <c r="L15" i="91"/>
  <c r="K15" i="91"/>
  <c r="CM13" i="53"/>
  <c r="CM20" i="51"/>
  <c r="L14" i="91"/>
  <c r="K14" i="91"/>
  <c r="L13" i="91"/>
  <c r="K13" i="91"/>
  <c r="L12" i="91"/>
  <c r="K12" i="91"/>
  <c r="L11" i="91"/>
  <c r="K11" i="91"/>
  <c r="L10" i="91"/>
  <c r="CM8" i="53"/>
  <c r="CM13" i="51"/>
  <c r="K10" i="91"/>
  <c r="L9" i="91"/>
  <c r="K9" i="91"/>
  <c r="CM7" i="53"/>
  <c r="CM11" i="51"/>
  <c r="L8" i="91"/>
  <c r="K8" i="91"/>
  <c r="CM6" i="53"/>
  <c r="CM10" i="51"/>
  <c r="L7" i="91"/>
  <c r="CM5" i="53"/>
  <c r="CM8" i="51"/>
  <c r="K7" i="91"/>
  <c r="L6" i="91"/>
  <c r="K6" i="91"/>
  <c r="CM4" i="53"/>
  <c r="CM5" i="51"/>
  <c r="L5" i="91"/>
  <c r="K5" i="91"/>
  <c r="CM3" i="53"/>
  <c r="CM4" i="51"/>
  <c r="L19" i="90"/>
  <c r="CL17" i="53"/>
  <c r="CL26" i="51"/>
  <c r="K19" i="90"/>
  <c r="L18" i="90"/>
  <c r="K18" i="90"/>
  <c r="L17" i="90"/>
  <c r="K17" i="90"/>
  <c r="L16" i="90"/>
  <c r="K16" i="90"/>
  <c r="L15" i="90"/>
  <c r="K15" i="90"/>
  <c r="CL13" i="53"/>
  <c r="CL21" i="51"/>
  <c r="L14" i="90"/>
  <c r="CL12" i="53"/>
  <c r="CL18" i="51"/>
  <c r="K14" i="90"/>
  <c r="L13" i="90"/>
  <c r="K13" i="90"/>
  <c r="L12" i="90"/>
  <c r="K12" i="90"/>
  <c r="L11" i="90"/>
  <c r="K11" i="90"/>
  <c r="L10" i="90"/>
  <c r="CL8" i="53"/>
  <c r="CL13" i="51"/>
  <c r="K10" i="90"/>
  <c r="L9" i="90"/>
  <c r="K9" i="90"/>
  <c r="CL7" i="53"/>
  <c r="CL11" i="51"/>
  <c r="L8" i="90"/>
  <c r="K8" i="90"/>
  <c r="CL6" i="53"/>
  <c r="CL10" i="51"/>
  <c r="L7" i="90"/>
  <c r="CL5" i="53"/>
  <c r="CL8" i="51"/>
  <c r="K7" i="90"/>
  <c r="L6" i="90"/>
  <c r="K6" i="90"/>
  <c r="CL4" i="53"/>
  <c r="CL5" i="51"/>
  <c r="L5" i="90"/>
  <c r="K5" i="90"/>
  <c r="CL3" i="53"/>
  <c r="CL4" i="51"/>
  <c r="L19" i="89"/>
  <c r="CK17" i="53"/>
  <c r="CK26" i="51"/>
  <c r="K19" i="89"/>
  <c r="L18" i="89"/>
  <c r="K18" i="89"/>
  <c r="L17" i="89"/>
  <c r="K17" i="89"/>
  <c r="L16" i="89"/>
  <c r="K16" i="89"/>
  <c r="L15" i="89"/>
  <c r="K15" i="89"/>
  <c r="L14" i="89"/>
  <c r="K14" i="89"/>
  <c r="L13" i="89"/>
  <c r="K13" i="89"/>
  <c r="L12" i="89"/>
  <c r="K12" i="89"/>
  <c r="L11" i="89"/>
  <c r="K11" i="89"/>
  <c r="L10" i="89"/>
  <c r="K10" i="89"/>
  <c r="L9" i="89"/>
  <c r="K9" i="89"/>
  <c r="CK7" i="53"/>
  <c r="CK12" i="51"/>
  <c r="L8" i="89"/>
  <c r="K8" i="89"/>
  <c r="L7" i="89"/>
  <c r="K7" i="89"/>
  <c r="CK5" i="53"/>
  <c r="CK8" i="51"/>
  <c r="L6" i="89"/>
  <c r="K6" i="89"/>
  <c r="CK4" i="53"/>
  <c r="CK6" i="51"/>
  <c r="L5" i="89"/>
  <c r="CK3" i="53"/>
  <c r="CK4" i="51"/>
  <c r="K5" i="89"/>
  <c r="CJ22" i="51"/>
  <c r="CJ23" i="51"/>
  <c r="CJ16" i="51"/>
  <c r="CJ17" i="51"/>
  <c r="CJ15" i="51"/>
  <c r="L18" i="88"/>
  <c r="K18" i="88"/>
  <c r="CJ16" i="53"/>
  <c r="CJ25" i="51"/>
  <c r="K15" i="88"/>
  <c r="L15" i="88"/>
  <c r="L14" i="88"/>
  <c r="K14" i="88"/>
  <c r="K10" i="88"/>
  <c r="L10" i="88"/>
  <c r="K8" i="88"/>
  <c r="CJ6" i="53"/>
  <c r="CJ10" i="51"/>
  <c r="L8" i="88"/>
  <c r="CJ8" i="53"/>
  <c r="CJ13" i="51"/>
  <c r="L19" i="88"/>
  <c r="K19" i="88"/>
  <c r="CJ17" i="53"/>
  <c r="CJ26" i="51"/>
  <c r="L17" i="88"/>
  <c r="K17" i="88"/>
  <c r="L16" i="88"/>
  <c r="K16" i="88"/>
  <c r="L13" i="88"/>
  <c r="K13" i="88"/>
  <c r="L12" i="88"/>
  <c r="K12" i="88"/>
  <c r="L11" i="88"/>
  <c r="K11" i="88"/>
  <c r="L9" i="88"/>
  <c r="K9" i="88"/>
  <c r="CJ7" i="53"/>
  <c r="CJ12" i="51"/>
  <c r="L7" i="88"/>
  <c r="K7" i="88"/>
  <c r="CJ5" i="53"/>
  <c r="CJ8" i="51"/>
  <c r="L6" i="88"/>
  <c r="K6" i="88"/>
  <c r="CJ4" i="53"/>
  <c r="CJ6" i="51"/>
  <c r="L5" i="88"/>
  <c r="K5" i="88"/>
  <c r="CI15" i="51"/>
  <c r="CI16" i="51"/>
  <c r="CI17" i="51"/>
  <c r="CI22" i="51"/>
  <c r="CI23" i="51"/>
  <c r="CH15" i="51"/>
  <c r="CH16" i="51"/>
  <c r="CH17" i="51"/>
  <c r="CH22" i="51"/>
  <c r="CH23" i="51"/>
  <c r="K7" i="87"/>
  <c r="CI5" i="53"/>
  <c r="CI8" i="51"/>
  <c r="CI8" i="53"/>
  <c r="CI12" i="53"/>
  <c r="CI13" i="53"/>
  <c r="CI16" i="53"/>
  <c r="L19" i="87"/>
  <c r="K19" i="87"/>
  <c r="L17" i="87"/>
  <c r="K17" i="87"/>
  <c r="L16" i="87"/>
  <c r="K16" i="87"/>
  <c r="L13" i="87"/>
  <c r="K13" i="87"/>
  <c r="L12" i="87"/>
  <c r="K12" i="87"/>
  <c r="L11" i="87"/>
  <c r="K11" i="87"/>
  <c r="L9" i="87"/>
  <c r="CI7" i="53"/>
  <c r="CI12" i="51"/>
  <c r="K9" i="87"/>
  <c r="CI6" i="53"/>
  <c r="L7" i="87"/>
  <c r="L6" i="87"/>
  <c r="K6" i="87"/>
  <c r="CI4" i="53"/>
  <c r="CI6" i="51"/>
  <c r="L5" i="87"/>
  <c r="CI3" i="53"/>
  <c r="CI4" i="51"/>
  <c r="K5" i="87"/>
  <c r="L19" i="86"/>
  <c r="K19" i="86"/>
  <c r="CH17" i="53"/>
  <c r="CH26" i="51"/>
  <c r="L18" i="86"/>
  <c r="K18" i="86"/>
  <c r="L17" i="86"/>
  <c r="K17" i="86"/>
  <c r="L16" i="86"/>
  <c r="K16" i="86"/>
  <c r="L15" i="86"/>
  <c r="K15" i="86"/>
  <c r="CH13" i="53"/>
  <c r="CH20" i="51"/>
  <c r="L14" i="86"/>
  <c r="K14" i="86"/>
  <c r="L13" i="86"/>
  <c r="K13" i="86"/>
  <c r="L12" i="86"/>
  <c r="K12" i="86"/>
  <c r="L11" i="86"/>
  <c r="K11" i="86"/>
  <c r="L10" i="86"/>
  <c r="K10" i="86"/>
  <c r="CH8" i="53"/>
  <c r="CH13" i="51"/>
  <c r="L9" i="86"/>
  <c r="K9" i="86"/>
  <c r="CH7" i="53"/>
  <c r="CH12" i="51"/>
  <c r="L8" i="86"/>
  <c r="K8" i="86"/>
  <c r="CH6" i="53"/>
  <c r="CH10" i="51"/>
  <c r="L7" i="86"/>
  <c r="K7" i="86"/>
  <c r="CH5" i="53"/>
  <c r="CH8" i="51"/>
  <c r="L6" i="86"/>
  <c r="CH4" i="53"/>
  <c r="CH6" i="51"/>
  <c r="K6" i="86"/>
  <c r="L5" i="86"/>
  <c r="K5" i="86"/>
  <c r="CH3" i="53"/>
  <c r="CH4" i="51"/>
  <c r="CG15" i="51"/>
  <c r="CG16" i="51"/>
  <c r="CG17" i="51"/>
  <c r="CG22" i="51"/>
  <c r="CG23" i="51"/>
  <c r="L19" i="85"/>
  <c r="K19" i="85"/>
  <c r="CG17" i="53"/>
  <c r="CG26" i="51"/>
  <c r="L18" i="85"/>
  <c r="K18" i="85"/>
  <c r="CG16" i="53"/>
  <c r="CG25" i="51"/>
  <c r="L17" i="85"/>
  <c r="K17" i="85"/>
  <c r="L16" i="85"/>
  <c r="K16" i="85"/>
  <c r="L15" i="85"/>
  <c r="CG13" i="53"/>
  <c r="CG20" i="51"/>
  <c r="K15" i="85"/>
  <c r="L14" i="85"/>
  <c r="CG12" i="53"/>
  <c r="CG18" i="51"/>
  <c r="K14" i="85"/>
  <c r="L13" i="85"/>
  <c r="K13" i="85"/>
  <c r="L12" i="85"/>
  <c r="K12" i="85"/>
  <c r="L11" i="85"/>
  <c r="K11" i="85"/>
  <c r="L10" i="85"/>
  <c r="K10" i="85"/>
  <c r="CG8" i="53"/>
  <c r="CG13" i="51"/>
  <c r="L9" i="85"/>
  <c r="CG7" i="53"/>
  <c r="CG12" i="51"/>
  <c r="K9" i="85"/>
  <c r="L8" i="85"/>
  <c r="CG6" i="53"/>
  <c r="CG10" i="51"/>
  <c r="K8" i="85"/>
  <c r="L7" i="85"/>
  <c r="K7" i="85"/>
  <c r="CG5" i="53"/>
  <c r="CG8" i="51"/>
  <c r="L6" i="85"/>
  <c r="CG4" i="53"/>
  <c r="CG5" i="51"/>
  <c r="K6" i="85"/>
  <c r="L5" i="85"/>
  <c r="CG3" i="53"/>
  <c r="CG4" i="51"/>
  <c r="K5" i="85"/>
  <c r="CF15" i="51"/>
  <c r="CF16" i="51"/>
  <c r="CF17" i="51"/>
  <c r="CF22" i="51"/>
  <c r="CF23" i="51"/>
  <c r="L19" i="84"/>
  <c r="K19" i="84"/>
  <c r="CF17" i="53"/>
  <c r="CF26" i="51"/>
  <c r="L18" i="84"/>
  <c r="K18" i="84"/>
  <c r="CF16" i="53"/>
  <c r="CF25" i="51"/>
  <c r="L17" i="84"/>
  <c r="K17" i="84"/>
  <c r="L16" i="84"/>
  <c r="K16" i="84"/>
  <c r="L15" i="84"/>
  <c r="CF13" i="53"/>
  <c r="CF20" i="51"/>
  <c r="K15" i="84"/>
  <c r="L14" i="84"/>
  <c r="K14" i="84"/>
  <c r="CF12" i="53"/>
  <c r="CF18" i="51"/>
  <c r="L13" i="84"/>
  <c r="K13" i="84"/>
  <c r="L12" i="84"/>
  <c r="K12" i="84"/>
  <c r="L11" i="84"/>
  <c r="K11" i="84"/>
  <c r="L10" i="84"/>
  <c r="CF8" i="53"/>
  <c r="CF13" i="51"/>
  <c r="K10" i="84"/>
  <c r="L9" i="84"/>
  <c r="K9" i="84"/>
  <c r="L8" i="84"/>
  <c r="K8" i="84"/>
  <c r="L7" i="84"/>
  <c r="K7" i="84"/>
  <c r="CF5" i="53"/>
  <c r="CF8" i="51"/>
  <c r="L6" i="84"/>
  <c r="K6" i="84"/>
  <c r="CF4" i="53"/>
  <c r="CF5" i="51"/>
  <c r="L5" i="84"/>
  <c r="K5" i="84"/>
  <c r="CF3" i="53"/>
  <c r="CF4" i="51"/>
  <c r="CE15" i="51"/>
  <c r="CE16" i="51"/>
  <c r="CE17" i="51"/>
  <c r="CE22" i="51"/>
  <c r="CE23" i="51"/>
  <c r="L19" i="83"/>
  <c r="K19" i="83"/>
  <c r="CE17" i="53"/>
  <c r="CE26" i="51"/>
  <c r="L18" i="83"/>
  <c r="K18" i="83"/>
  <c r="CE16" i="53"/>
  <c r="CE25" i="51"/>
  <c r="L17" i="83"/>
  <c r="K17" i="83"/>
  <c r="L16" i="83"/>
  <c r="K16" i="83"/>
  <c r="L15" i="83"/>
  <c r="K15" i="83"/>
  <c r="CE13" i="53"/>
  <c r="CE20" i="51"/>
  <c r="L14" i="83"/>
  <c r="K14" i="83"/>
  <c r="CE12" i="53"/>
  <c r="CE19" i="51"/>
  <c r="L13" i="83"/>
  <c r="K13" i="83"/>
  <c r="L12" i="83"/>
  <c r="K12" i="83"/>
  <c r="L11" i="83"/>
  <c r="K11" i="83"/>
  <c r="L10" i="83"/>
  <c r="K10" i="83"/>
  <c r="CE8" i="53"/>
  <c r="CE13" i="51"/>
  <c r="L9" i="83"/>
  <c r="CE7" i="53"/>
  <c r="CE12" i="51"/>
  <c r="K9" i="83"/>
  <c r="L8" i="83"/>
  <c r="K8" i="83"/>
  <c r="L7" i="83"/>
  <c r="K7" i="83"/>
  <c r="CE5" i="53"/>
  <c r="CE8" i="51"/>
  <c r="L6" i="83"/>
  <c r="K6" i="83"/>
  <c r="CE4" i="53"/>
  <c r="CE5" i="51"/>
  <c r="L5" i="83"/>
  <c r="CE3" i="53"/>
  <c r="CE3" i="51"/>
  <c r="K5" i="83"/>
  <c r="BN15" i="51"/>
  <c r="BN16" i="51"/>
  <c r="BN17" i="51"/>
  <c r="BN22" i="51"/>
  <c r="BN23" i="51"/>
  <c r="BR15" i="51"/>
  <c r="BS15" i="51"/>
  <c r="BT15" i="51"/>
  <c r="BU15" i="51"/>
  <c r="BV15" i="51"/>
  <c r="BW15" i="51"/>
  <c r="BX15" i="51"/>
  <c r="BY15" i="51"/>
  <c r="BZ15" i="51"/>
  <c r="CA15" i="51"/>
  <c r="CB15" i="51"/>
  <c r="CC15" i="51"/>
  <c r="CD15" i="51"/>
  <c r="BR16" i="51"/>
  <c r="BS16" i="51"/>
  <c r="BT16" i="51"/>
  <c r="BU16" i="51"/>
  <c r="BV16" i="51"/>
  <c r="BW16" i="51"/>
  <c r="BX16" i="51"/>
  <c r="BY16" i="51"/>
  <c r="BZ16" i="51"/>
  <c r="CA16" i="51"/>
  <c r="CB16" i="51"/>
  <c r="CC16" i="51"/>
  <c r="CD16" i="51"/>
  <c r="BR17" i="51"/>
  <c r="BS17" i="51"/>
  <c r="BT17" i="51"/>
  <c r="BU17" i="51"/>
  <c r="BV17" i="51"/>
  <c r="BW17" i="51"/>
  <c r="BX17" i="51"/>
  <c r="BY17" i="51"/>
  <c r="BZ17" i="51"/>
  <c r="CA17" i="51"/>
  <c r="CB17" i="51"/>
  <c r="CC17" i="51"/>
  <c r="CD17" i="51"/>
  <c r="BR22" i="51"/>
  <c r="BS22" i="51"/>
  <c r="BT22" i="51"/>
  <c r="BU22" i="51"/>
  <c r="BV22" i="51"/>
  <c r="BW22" i="51"/>
  <c r="BX22" i="51"/>
  <c r="BY22" i="51"/>
  <c r="BZ22" i="51"/>
  <c r="CA22" i="51"/>
  <c r="CB22" i="51"/>
  <c r="CC22" i="51"/>
  <c r="CD22" i="51"/>
  <c r="BR23" i="51"/>
  <c r="BS23" i="51"/>
  <c r="BT23" i="51"/>
  <c r="BU23" i="51"/>
  <c r="BV23" i="51"/>
  <c r="BW23" i="51"/>
  <c r="BX23" i="51"/>
  <c r="BY23" i="51"/>
  <c r="BZ23" i="51"/>
  <c r="CA23" i="51"/>
  <c r="CB23" i="51"/>
  <c r="CC23" i="51"/>
  <c r="CD23" i="51"/>
  <c r="L5" i="78"/>
  <c r="BR3" i="53"/>
  <c r="BR4" i="51"/>
  <c r="L19" i="82"/>
  <c r="K19" i="82"/>
  <c r="CD17" i="53"/>
  <c r="CD26" i="51"/>
  <c r="L18" i="82"/>
  <c r="K18" i="82"/>
  <c r="L17" i="82"/>
  <c r="K17" i="82"/>
  <c r="L16" i="82"/>
  <c r="K16" i="82"/>
  <c r="L15" i="82"/>
  <c r="K15" i="82"/>
  <c r="CD13" i="53"/>
  <c r="CD20" i="51"/>
  <c r="L14" i="82"/>
  <c r="K14" i="82"/>
  <c r="CD12" i="53"/>
  <c r="CD19" i="51"/>
  <c r="L13" i="82"/>
  <c r="K13" i="82"/>
  <c r="L12" i="82"/>
  <c r="K12" i="82"/>
  <c r="L11" i="82"/>
  <c r="K11" i="82"/>
  <c r="L10" i="82"/>
  <c r="K10" i="82"/>
  <c r="CD8" i="53"/>
  <c r="CD13" i="51"/>
  <c r="L9" i="82"/>
  <c r="CD7" i="53"/>
  <c r="CD12" i="51"/>
  <c r="K9" i="82"/>
  <c r="L8" i="82"/>
  <c r="K8" i="82"/>
  <c r="CD6" i="53"/>
  <c r="CD10" i="51"/>
  <c r="L7" i="82"/>
  <c r="K7" i="82"/>
  <c r="CD5" i="53"/>
  <c r="CD8" i="51"/>
  <c r="L6" i="82"/>
  <c r="K6" i="82"/>
  <c r="CD4" i="53"/>
  <c r="CD6" i="51"/>
  <c r="L5" i="82"/>
  <c r="K5" i="82"/>
  <c r="CD3" i="53"/>
  <c r="CD4" i="51"/>
  <c r="L19" i="81"/>
  <c r="K19" i="81"/>
  <c r="CC17" i="53"/>
  <c r="CC26" i="51"/>
  <c r="L18" i="81"/>
  <c r="K18" i="81"/>
  <c r="CC16" i="53"/>
  <c r="CC24" i="51"/>
  <c r="L17" i="81"/>
  <c r="K17" i="81"/>
  <c r="L16" i="81"/>
  <c r="K16" i="81"/>
  <c r="L15" i="81"/>
  <c r="K15" i="81"/>
  <c r="CC13" i="53"/>
  <c r="CC21" i="51"/>
  <c r="L14" i="81"/>
  <c r="CC12" i="53"/>
  <c r="CC19" i="51"/>
  <c r="K14" i="81"/>
  <c r="L13" i="81"/>
  <c r="K13" i="81"/>
  <c r="L12" i="81"/>
  <c r="K12" i="81"/>
  <c r="L11" i="81"/>
  <c r="K11" i="81"/>
  <c r="L10" i="81"/>
  <c r="K10" i="81"/>
  <c r="CC8" i="53"/>
  <c r="CC13" i="51"/>
  <c r="L9" i="81"/>
  <c r="K9" i="81"/>
  <c r="L8" i="81"/>
  <c r="K8" i="81"/>
  <c r="CC6" i="53"/>
  <c r="CC10" i="51"/>
  <c r="L7" i="81"/>
  <c r="K7" i="81"/>
  <c r="L6" i="81"/>
  <c r="K6" i="81"/>
  <c r="CC4" i="53"/>
  <c r="CC6" i="51"/>
  <c r="L5" i="81"/>
  <c r="K5" i="81"/>
  <c r="CC3" i="53"/>
  <c r="CC4" i="51"/>
  <c r="L19" i="80"/>
  <c r="K19" i="80"/>
  <c r="CB17" i="53"/>
  <c r="CB26" i="51"/>
  <c r="L18" i="80"/>
  <c r="K18" i="80"/>
  <c r="CB16" i="53"/>
  <c r="CB24" i="51"/>
  <c r="L17" i="80"/>
  <c r="K17" i="80"/>
  <c r="L16" i="80"/>
  <c r="K16" i="80"/>
  <c r="L15" i="80"/>
  <c r="K15" i="80"/>
  <c r="L14" i="80"/>
  <c r="K14" i="80"/>
  <c r="L13" i="80"/>
  <c r="K13" i="80"/>
  <c r="L12" i="80"/>
  <c r="K12" i="80"/>
  <c r="L11" i="80"/>
  <c r="K11" i="80"/>
  <c r="L10" i="80"/>
  <c r="K10" i="80"/>
  <c r="CB8" i="53"/>
  <c r="CB13" i="51"/>
  <c r="L9" i="80"/>
  <c r="K9" i="80"/>
  <c r="CB7" i="53"/>
  <c r="CB11" i="51"/>
  <c r="L8" i="80"/>
  <c r="K8" i="80"/>
  <c r="CB6" i="53"/>
  <c r="CB10" i="51"/>
  <c r="L7" i="80"/>
  <c r="K7" i="80"/>
  <c r="CB5" i="53"/>
  <c r="CB8" i="51"/>
  <c r="L6" i="80"/>
  <c r="K6" i="80"/>
  <c r="CB4" i="53"/>
  <c r="CB6" i="51"/>
  <c r="L5" i="80"/>
  <c r="K5" i="80"/>
  <c r="CB3" i="53"/>
  <c r="CB4" i="51"/>
  <c r="L19" i="79"/>
  <c r="K19" i="79"/>
  <c r="L18" i="79"/>
  <c r="K18" i="79"/>
  <c r="CA16" i="53"/>
  <c r="CA24" i="51"/>
  <c r="L17" i="79"/>
  <c r="K17" i="79"/>
  <c r="L16" i="79"/>
  <c r="K16" i="79"/>
  <c r="L15" i="79"/>
  <c r="K15" i="79"/>
  <c r="CA13" i="53"/>
  <c r="CA20" i="51"/>
  <c r="L14" i="79"/>
  <c r="K14" i="79"/>
  <c r="CA12" i="53"/>
  <c r="CA19" i="51"/>
  <c r="L13" i="79"/>
  <c r="K13" i="79"/>
  <c r="L12" i="79"/>
  <c r="K12" i="79"/>
  <c r="L11" i="79"/>
  <c r="K11" i="79"/>
  <c r="L10" i="79"/>
  <c r="K10" i="79"/>
  <c r="L9" i="79"/>
  <c r="K9" i="79"/>
  <c r="CA7" i="53"/>
  <c r="CA12" i="51"/>
  <c r="L8" i="79"/>
  <c r="K8" i="79"/>
  <c r="CA6" i="53"/>
  <c r="CA10" i="51"/>
  <c r="L7" i="79"/>
  <c r="K7" i="79"/>
  <c r="L6" i="79"/>
  <c r="K6" i="79"/>
  <c r="CA4" i="53"/>
  <c r="CA5" i="51"/>
  <c r="L5" i="79"/>
  <c r="K5" i="79"/>
  <c r="CA3" i="53"/>
  <c r="CA4" i="51"/>
  <c r="L19" i="78"/>
  <c r="K19" i="78"/>
  <c r="BZ17" i="53"/>
  <c r="BZ26" i="51"/>
  <c r="L18" i="78"/>
  <c r="K18" i="78"/>
  <c r="BZ16" i="53"/>
  <c r="BZ24" i="51"/>
  <c r="L17" i="78"/>
  <c r="K17" i="78"/>
  <c r="L16" i="78"/>
  <c r="K16" i="78"/>
  <c r="L15" i="78"/>
  <c r="BZ13" i="53"/>
  <c r="BZ20" i="51"/>
  <c r="K15" i="78"/>
  <c r="L14" i="78"/>
  <c r="K14" i="78"/>
  <c r="L13" i="78"/>
  <c r="K13" i="78"/>
  <c r="L12" i="78"/>
  <c r="K12" i="78"/>
  <c r="L11" i="78"/>
  <c r="K11" i="78"/>
  <c r="L10" i="78"/>
  <c r="BZ8" i="53"/>
  <c r="BZ13" i="51"/>
  <c r="K10" i="78"/>
  <c r="L9" i="78"/>
  <c r="K9" i="78"/>
  <c r="BZ7" i="53"/>
  <c r="BZ11" i="51"/>
  <c r="L8" i="78"/>
  <c r="K8" i="78"/>
  <c r="L7" i="78"/>
  <c r="K7" i="78"/>
  <c r="BZ5" i="53"/>
  <c r="BZ8" i="51"/>
  <c r="L6" i="78"/>
  <c r="K6" i="78"/>
  <c r="BZ4" i="53"/>
  <c r="BZ6" i="51"/>
  <c r="K5" i="78"/>
  <c r="BZ3" i="53"/>
  <c r="BZ4" i="51"/>
  <c r="L19" i="77"/>
  <c r="K19" i="77"/>
  <c r="L18" i="77"/>
  <c r="K18" i="77"/>
  <c r="BY16" i="53"/>
  <c r="BY25" i="51"/>
  <c r="L17" i="77"/>
  <c r="K17" i="77"/>
  <c r="L16" i="77"/>
  <c r="K16" i="77"/>
  <c r="L15" i="77"/>
  <c r="BY13" i="53"/>
  <c r="BY20" i="51"/>
  <c r="K15" i="77"/>
  <c r="L14" i="77"/>
  <c r="K14" i="77"/>
  <c r="BY12" i="53"/>
  <c r="BY18" i="51"/>
  <c r="L13" i="77"/>
  <c r="K13" i="77"/>
  <c r="L12" i="77"/>
  <c r="K12" i="77"/>
  <c r="L11" i="77"/>
  <c r="K11" i="77"/>
  <c r="L10" i="77"/>
  <c r="K10" i="77"/>
  <c r="BY8" i="53"/>
  <c r="BY13" i="51"/>
  <c r="L9" i="77"/>
  <c r="K9" i="77"/>
  <c r="BY7" i="53"/>
  <c r="BY12" i="51"/>
  <c r="L8" i="77"/>
  <c r="K8" i="77"/>
  <c r="L7" i="77"/>
  <c r="BY5" i="53"/>
  <c r="BY8" i="51"/>
  <c r="K7" i="77"/>
  <c r="L6" i="77"/>
  <c r="K6" i="77"/>
  <c r="BY4" i="53"/>
  <c r="BY5" i="51"/>
  <c r="L5" i="77"/>
  <c r="K5" i="77"/>
  <c r="BY3" i="53"/>
  <c r="BY4" i="51"/>
  <c r="L19" i="76"/>
  <c r="BX17" i="53"/>
  <c r="BX26" i="51"/>
  <c r="K19" i="76"/>
  <c r="L18" i="76"/>
  <c r="K18" i="76"/>
  <c r="BX16" i="53"/>
  <c r="BX25" i="51"/>
  <c r="L17" i="76"/>
  <c r="K17" i="76"/>
  <c r="L16" i="76"/>
  <c r="K16" i="76"/>
  <c r="L15" i="76"/>
  <c r="BX13" i="53"/>
  <c r="BX20" i="51"/>
  <c r="K15" i="76"/>
  <c r="L14" i="76"/>
  <c r="K14" i="76"/>
  <c r="BX12" i="53"/>
  <c r="BX19" i="51"/>
  <c r="L13" i="76"/>
  <c r="K13" i="76"/>
  <c r="L12" i="76"/>
  <c r="K12" i="76"/>
  <c r="L11" i="76"/>
  <c r="K11" i="76"/>
  <c r="L10" i="76"/>
  <c r="BX8" i="53"/>
  <c r="BX13" i="51"/>
  <c r="K10" i="76"/>
  <c r="L9" i="76"/>
  <c r="K9" i="76"/>
  <c r="BX7" i="53"/>
  <c r="BX12" i="51"/>
  <c r="L8" i="76"/>
  <c r="K8" i="76"/>
  <c r="BX6" i="53"/>
  <c r="BX9" i="51"/>
  <c r="L7" i="76"/>
  <c r="K7" i="76"/>
  <c r="BX5" i="53"/>
  <c r="BX7" i="51"/>
  <c r="L6" i="76"/>
  <c r="K6" i="76"/>
  <c r="L5" i="76"/>
  <c r="K5" i="76"/>
  <c r="L19" i="75"/>
  <c r="K19" i="75"/>
  <c r="L18" i="75"/>
  <c r="BW16" i="53"/>
  <c r="BW25" i="51"/>
  <c r="K18" i="75"/>
  <c r="L17" i="75"/>
  <c r="K17" i="75"/>
  <c r="L16" i="75"/>
  <c r="K16" i="75"/>
  <c r="L15" i="75"/>
  <c r="K15" i="75"/>
  <c r="BW13" i="53"/>
  <c r="BW21" i="51"/>
  <c r="L14" i="75"/>
  <c r="BW12" i="53"/>
  <c r="BW19" i="51"/>
  <c r="K14" i="75"/>
  <c r="L13" i="75"/>
  <c r="K13" i="75"/>
  <c r="L12" i="75"/>
  <c r="K12" i="75"/>
  <c r="L11" i="75"/>
  <c r="K11" i="75"/>
  <c r="L10" i="75"/>
  <c r="K10" i="75"/>
  <c r="BW8" i="53"/>
  <c r="BW13" i="51"/>
  <c r="L9" i="75"/>
  <c r="BW7" i="53"/>
  <c r="BW12" i="51"/>
  <c r="K9" i="75"/>
  <c r="L8" i="75"/>
  <c r="K8" i="75"/>
  <c r="BW6" i="53"/>
  <c r="BW10" i="51"/>
  <c r="L7" i="75"/>
  <c r="K7" i="75"/>
  <c r="BW5" i="53"/>
  <c r="BW8" i="51"/>
  <c r="L6" i="75"/>
  <c r="BW4" i="53"/>
  <c r="BW5" i="51"/>
  <c r="K6" i="75"/>
  <c r="L5" i="75"/>
  <c r="K5" i="75"/>
  <c r="BW3" i="53"/>
  <c r="BW4" i="51"/>
  <c r="L19" i="74"/>
  <c r="K19" i="74"/>
  <c r="BV17" i="53"/>
  <c r="BV26" i="51"/>
  <c r="L18" i="74"/>
  <c r="BV16" i="53"/>
  <c r="BV25" i="51"/>
  <c r="K18" i="74"/>
  <c r="L17" i="74"/>
  <c r="K17" i="74"/>
  <c r="L16" i="74"/>
  <c r="K16" i="74"/>
  <c r="L15" i="74"/>
  <c r="K15" i="74"/>
  <c r="BV13" i="53"/>
  <c r="BV21" i="51"/>
  <c r="L14" i="74"/>
  <c r="BV12" i="53"/>
  <c r="BV19" i="51"/>
  <c r="K14" i="74"/>
  <c r="L13" i="74"/>
  <c r="K13" i="74"/>
  <c r="L12" i="74"/>
  <c r="K12" i="74"/>
  <c r="L11" i="74"/>
  <c r="K11" i="74"/>
  <c r="L10" i="74"/>
  <c r="K10" i="74"/>
  <c r="L9" i="74"/>
  <c r="K9" i="74"/>
  <c r="BV7" i="53"/>
  <c r="BV12" i="51"/>
  <c r="L8" i="74"/>
  <c r="K8" i="74"/>
  <c r="BV6" i="53"/>
  <c r="BV10" i="51"/>
  <c r="L7" i="74"/>
  <c r="K7" i="74"/>
  <c r="BV5" i="53"/>
  <c r="BV8" i="51"/>
  <c r="L6" i="74"/>
  <c r="K6" i="74"/>
  <c r="L5" i="74"/>
  <c r="K5" i="74"/>
  <c r="BV3" i="53"/>
  <c r="BV4" i="51"/>
  <c r="L19" i="73"/>
  <c r="K19" i="73"/>
  <c r="BU17" i="53"/>
  <c r="BU26" i="51"/>
  <c r="L18" i="73"/>
  <c r="BU16" i="53"/>
  <c r="BU25" i="51"/>
  <c r="K18" i="73"/>
  <c r="L17" i="73"/>
  <c r="K17" i="73"/>
  <c r="L16" i="73"/>
  <c r="K16" i="73"/>
  <c r="L15" i="73"/>
  <c r="K15" i="73"/>
  <c r="BU13" i="53"/>
  <c r="BU20" i="51"/>
  <c r="L14" i="73"/>
  <c r="BU12" i="53"/>
  <c r="BU18" i="51"/>
  <c r="K14" i="73"/>
  <c r="L13" i="73"/>
  <c r="K13" i="73"/>
  <c r="L12" i="73"/>
  <c r="K12" i="73"/>
  <c r="L11" i="73"/>
  <c r="K11" i="73"/>
  <c r="L10" i="73"/>
  <c r="K10" i="73"/>
  <c r="L9" i="73"/>
  <c r="BU7" i="53"/>
  <c r="BU12" i="51"/>
  <c r="K9" i="73"/>
  <c r="L8" i="73"/>
  <c r="K8" i="73"/>
  <c r="BU6" i="53"/>
  <c r="BU10" i="51"/>
  <c r="L7" i="73"/>
  <c r="K7" i="73"/>
  <c r="BU5" i="53"/>
  <c r="BU8" i="51"/>
  <c r="L6" i="73"/>
  <c r="BU4" i="53"/>
  <c r="BU5" i="51"/>
  <c r="K6" i="73"/>
  <c r="L5" i="73"/>
  <c r="K5" i="73"/>
  <c r="BU3" i="53"/>
  <c r="BU4" i="51"/>
  <c r="L19" i="72"/>
  <c r="K19" i="72"/>
  <c r="L18" i="72"/>
  <c r="BT16" i="53"/>
  <c r="BT25" i="51"/>
  <c r="K18" i="72"/>
  <c r="L17" i="72"/>
  <c r="K17" i="72"/>
  <c r="L16" i="72"/>
  <c r="K16" i="72"/>
  <c r="L15" i="72"/>
  <c r="K15" i="72"/>
  <c r="BT13" i="53"/>
  <c r="BT20" i="51"/>
  <c r="L14" i="72"/>
  <c r="K14" i="72"/>
  <c r="BT12" i="53"/>
  <c r="BT18" i="51"/>
  <c r="L13" i="72"/>
  <c r="K13" i="72"/>
  <c r="L12" i="72"/>
  <c r="K12" i="72"/>
  <c r="L11" i="72"/>
  <c r="K11" i="72"/>
  <c r="L10" i="72"/>
  <c r="BT8" i="53"/>
  <c r="K10" i="72"/>
  <c r="BT13" i="51"/>
  <c r="L9" i="72"/>
  <c r="BT7" i="53"/>
  <c r="BT11" i="51"/>
  <c r="K9" i="72"/>
  <c r="L8" i="72"/>
  <c r="K8" i="72"/>
  <c r="L7" i="72"/>
  <c r="BT5" i="53"/>
  <c r="BT7" i="51"/>
  <c r="K7" i="72"/>
  <c r="L6" i="72"/>
  <c r="K6" i="72"/>
  <c r="BT4" i="53"/>
  <c r="BT5" i="51"/>
  <c r="L5" i="72"/>
  <c r="BT3" i="53"/>
  <c r="BT4" i="51"/>
  <c r="K5" i="72"/>
  <c r="K19" i="71"/>
  <c r="BS17" i="53"/>
  <c r="BS27" i="51"/>
  <c r="L19" i="71"/>
  <c r="L18" i="71"/>
  <c r="K18" i="71"/>
  <c r="BS16" i="53"/>
  <c r="BS25" i="51"/>
  <c r="L17" i="71"/>
  <c r="K17" i="71"/>
  <c r="L16" i="71"/>
  <c r="K16" i="71"/>
  <c r="L15" i="71"/>
  <c r="K15" i="71"/>
  <c r="BS13" i="53"/>
  <c r="BS20" i="51"/>
  <c r="L14" i="71"/>
  <c r="K14" i="71"/>
  <c r="BS12" i="53"/>
  <c r="BS19" i="51"/>
  <c r="L13" i="71"/>
  <c r="K13" i="71"/>
  <c r="L12" i="71"/>
  <c r="K12" i="71"/>
  <c r="L11" i="71"/>
  <c r="K11" i="71"/>
  <c r="L10" i="71"/>
  <c r="K10" i="71"/>
  <c r="BS8" i="53"/>
  <c r="BS13" i="51"/>
  <c r="L9" i="71"/>
  <c r="K9" i="71"/>
  <c r="L8" i="71"/>
  <c r="BS6" i="53"/>
  <c r="BS9" i="51"/>
  <c r="K8" i="71"/>
  <c r="L7" i="71"/>
  <c r="K7" i="71"/>
  <c r="L6" i="71"/>
  <c r="K6" i="71"/>
  <c r="BS4" i="53"/>
  <c r="BS6" i="51"/>
  <c r="L5" i="71"/>
  <c r="BS3" i="53"/>
  <c r="BS4" i="51"/>
  <c r="K5" i="71"/>
  <c r="L18" i="70"/>
  <c r="K18" i="70"/>
  <c r="L17" i="70"/>
  <c r="K17" i="70"/>
  <c r="L16" i="70"/>
  <c r="K16" i="70"/>
  <c r="L15" i="70"/>
  <c r="BR13" i="53"/>
  <c r="BR20" i="51"/>
  <c r="K15" i="70"/>
  <c r="L14" i="70"/>
  <c r="K14" i="70"/>
  <c r="L13" i="70"/>
  <c r="K13" i="70"/>
  <c r="L12" i="70"/>
  <c r="K12" i="70"/>
  <c r="L11" i="70"/>
  <c r="K11" i="70"/>
  <c r="L10" i="70"/>
  <c r="BR8" i="53"/>
  <c r="BR13" i="51"/>
  <c r="K10" i="70"/>
  <c r="L9" i="70"/>
  <c r="K9" i="70"/>
  <c r="BR7" i="53"/>
  <c r="BR11" i="51"/>
  <c r="L8" i="70"/>
  <c r="BR6" i="53"/>
  <c r="K8" i="70"/>
  <c r="BR10" i="51"/>
  <c r="L7" i="70"/>
  <c r="BR5" i="53"/>
  <c r="BR8" i="51"/>
  <c r="K7" i="70"/>
  <c r="L6" i="70"/>
  <c r="K6" i="70"/>
  <c r="BR4" i="53"/>
  <c r="BR6" i="51"/>
  <c r="L5" i="70"/>
  <c r="K5" i="70"/>
  <c r="BO15" i="51"/>
  <c r="BP15" i="51"/>
  <c r="BO16" i="51"/>
  <c r="BP16" i="51"/>
  <c r="BO17" i="51"/>
  <c r="BP17" i="51"/>
  <c r="BO22" i="51"/>
  <c r="BP22" i="51"/>
  <c r="BO23" i="51"/>
  <c r="BP23" i="51"/>
  <c r="L18" i="68"/>
  <c r="K18" i="68"/>
  <c r="BP16" i="53"/>
  <c r="BP25" i="51"/>
  <c r="L17" i="68"/>
  <c r="K17" i="68"/>
  <c r="L16" i="68"/>
  <c r="K16" i="68"/>
  <c r="L15" i="68"/>
  <c r="K15" i="68"/>
  <c r="BP13" i="53"/>
  <c r="BP20" i="51"/>
  <c r="L14" i="68"/>
  <c r="K14" i="68"/>
  <c r="L13" i="68"/>
  <c r="K13" i="68"/>
  <c r="L12" i="68"/>
  <c r="K12" i="68"/>
  <c r="L11" i="68"/>
  <c r="K11" i="68"/>
  <c r="L10" i="68"/>
  <c r="K10" i="68"/>
  <c r="L9" i="68"/>
  <c r="K9" i="68"/>
  <c r="L8" i="68"/>
  <c r="K8" i="68"/>
  <c r="BP6" i="53"/>
  <c r="BP9" i="51"/>
  <c r="L7" i="68"/>
  <c r="K7" i="68"/>
  <c r="BP5" i="53"/>
  <c r="BP8" i="51"/>
  <c r="L6" i="68"/>
  <c r="K6" i="68"/>
  <c r="BP4" i="53"/>
  <c r="BP6" i="51"/>
  <c r="L5" i="68"/>
  <c r="BP3" i="53"/>
  <c r="BP4" i="51"/>
  <c r="K5" i="68"/>
  <c r="L18" i="67"/>
  <c r="K18" i="67"/>
  <c r="BO16" i="53"/>
  <c r="BO25" i="51"/>
  <c r="L17" i="67"/>
  <c r="K17" i="67"/>
  <c r="L16" i="67"/>
  <c r="K16" i="67"/>
  <c r="L15" i="67"/>
  <c r="BO13" i="53"/>
  <c r="BO20" i="51"/>
  <c r="K15" i="67"/>
  <c r="L14" i="67"/>
  <c r="K14" i="67"/>
  <c r="L13" i="67"/>
  <c r="K13" i="67"/>
  <c r="L12" i="67"/>
  <c r="K12" i="67"/>
  <c r="L11" i="67"/>
  <c r="K11" i="67"/>
  <c r="L10" i="67"/>
  <c r="K10" i="67"/>
  <c r="L9" i="67"/>
  <c r="K9" i="67"/>
  <c r="BO7" i="53"/>
  <c r="BO11" i="51"/>
  <c r="L8" i="67"/>
  <c r="K8" i="67"/>
  <c r="BO6" i="53"/>
  <c r="BO9" i="51"/>
  <c r="L7" i="67"/>
  <c r="K7" i="67"/>
  <c r="L6" i="67"/>
  <c r="BO4" i="53"/>
  <c r="BO6" i="51"/>
  <c r="K6" i="67"/>
  <c r="L5" i="67"/>
  <c r="K5" i="67"/>
  <c r="BO3" i="53"/>
  <c r="BO4" i="51"/>
  <c r="K5" i="66"/>
  <c r="BN3" i="53"/>
  <c r="BN4" i="51"/>
  <c r="L6" i="66"/>
  <c r="L7" i="66"/>
  <c r="BN5" i="53"/>
  <c r="BN8" i="51"/>
  <c r="L8" i="66"/>
  <c r="L9" i="66"/>
  <c r="L10" i="66"/>
  <c r="L11" i="66"/>
  <c r="L12" i="66"/>
  <c r="L13" i="66"/>
  <c r="L14" i="66"/>
  <c r="L15" i="66"/>
  <c r="BN13" i="53"/>
  <c r="BN21" i="51"/>
  <c r="L16" i="66"/>
  <c r="L17" i="66"/>
  <c r="L18" i="66"/>
  <c r="K7" i="66"/>
  <c r="K8" i="66"/>
  <c r="BN6" i="53"/>
  <c r="BN9" i="51"/>
  <c r="K9" i="66"/>
  <c r="BN7" i="53"/>
  <c r="BN12" i="51"/>
  <c r="K10" i="66"/>
  <c r="BN8" i="53"/>
  <c r="BN13" i="51"/>
  <c r="K11" i="66"/>
  <c r="K12" i="66"/>
  <c r="K13" i="66"/>
  <c r="K14" i="66"/>
  <c r="BN12" i="53"/>
  <c r="BN18" i="51"/>
  <c r="K15" i="66"/>
  <c r="K16" i="66"/>
  <c r="K17" i="66"/>
  <c r="K18" i="66"/>
  <c r="BN16" i="53"/>
  <c r="BN24" i="51"/>
  <c r="BN4" i="53"/>
  <c r="BN6" i="51"/>
  <c r="K6" i="66"/>
  <c r="L5" i="66"/>
  <c r="L14" i="64"/>
  <c r="K6" i="65"/>
  <c r="K7" i="65"/>
  <c r="K8" i="65"/>
  <c r="L6" i="61"/>
  <c r="L18" i="64"/>
  <c r="K15" i="64"/>
  <c r="K6" i="64"/>
  <c r="K8" i="64"/>
  <c r="K18" i="65"/>
  <c r="K15" i="65"/>
  <c r="K14" i="65"/>
  <c r="K10" i="65"/>
  <c r="K9" i="65"/>
  <c r="L5" i="65"/>
  <c r="K10" i="64"/>
  <c r="K9" i="64"/>
  <c r="L7" i="64"/>
  <c r="L5" i="64"/>
  <c r="K18" i="63"/>
  <c r="K14" i="63"/>
  <c r="K15" i="63"/>
  <c r="K10" i="63"/>
  <c r="K9" i="63"/>
  <c r="L8" i="63"/>
  <c r="L7" i="63"/>
  <c r="L6" i="63"/>
  <c r="L5" i="63"/>
  <c r="L18" i="62"/>
  <c r="K9" i="62"/>
  <c r="L6" i="62"/>
  <c r="K15" i="62"/>
  <c r="L14" i="62"/>
  <c r="K10" i="62"/>
  <c r="L8" i="62"/>
  <c r="L7" i="62"/>
  <c r="L5" i="62"/>
  <c r="K18" i="61"/>
  <c r="K15" i="61"/>
  <c r="L14" i="61"/>
  <c r="K10" i="61"/>
  <c r="L9" i="61"/>
  <c r="L8" i="61"/>
  <c r="L7" i="61"/>
  <c r="L5" i="61"/>
  <c r="K18" i="60"/>
  <c r="K6" i="60"/>
  <c r="K15" i="60"/>
  <c r="L14" i="60"/>
  <c r="K10" i="60"/>
  <c r="L9" i="60"/>
  <c r="L8" i="60"/>
  <c r="L7" i="60"/>
  <c r="L5" i="60"/>
  <c r="L6" i="59"/>
  <c r="L9" i="59"/>
  <c r="L18" i="59"/>
  <c r="K15" i="59"/>
  <c r="L14" i="59"/>
  <c r="K10" i="59"/>
  <c r="L8" i="59"/>
  <c r="L7" i="59"/>
  <c r="L5" i="59"/>
  <c r="K6" i="58"/>
  <c r="K9" i="58"/>
  <c r="L18" i="58"/>
  <c r="K15" i="58"/>
  <c r="L14" i="58"/>
  <c r="K10" i="58"/>
  <c r="L8" i="58"/>
  <c r="L7" i="58"/>
  <c r="L5" i="58"/>
  <c r="L6" i="57"/>
  <c r="L14" i="57"/>
  <c r="K15" i="57"/>
  <c r="L18" i="57"/>
  <c r="L5" i="57"/>
  <c r="L7" i="57"/>
  <c r="K10" i="57"/>
  <c r="L9" i="57"/>
  <c r="L8" i="57"/>
  <c r="K15" i="14"/>
  <c r="K6" i="50"/>
  <c r="L9" i="50"/>
  <c r="K15" i="49"/>
  <c r="L9" i="49"/>
  <c r="K7" i="49"/>
  <c r="K8" i="49"/>
  <c r="K6" i="49"/>
  <c r="L18" i="50"/>
  <c r="L14" i="50"/>
  <c r="K10" i="50"/>
  <c r="L8" i="50"/>
  <c r="L7" i="50"/>
  <c r="L5" i="50"/>
  <c r="L18" i="49"/>
  <c r="L14" i="49"/>
  <c r="L5" i="49"/>
  <c r="K18" i="48"/>
  <c r="L7" i="48"/>
  <c r="L8" i="48"/>
  <c r="K9" i="48"/>
  <c r="K10" i="48"/>
  <c r="K15" i="27"/>
  <c r="L14" i="27"/>
  <c r="L13" i="27"/>
  <c r="L5" i="27"/>
  <c r="L6" i="27"/>
  <c r="L8" i="27"/>
  <c r="L10" i="27"/>
  <c r="K14" i="48"/>
  <c r="K6" i="48"/>
  <c r="A6" i="48"/>
  <c r="A7" i="48"/>
  <c r="A8" i="48"/>
  <c r="A9" i="48"/>
  <c r="A10" i="48"/>
  <c r="A11" i="48"/>
  <c r="A12" i="48"/>
  <c r="A13" i="48"/>
  <c r="A14" i="48"/>
  <c r="A15" i="48"/>
  <c r="A16" i="48"/>
  <c r="A17" i="48"/>
  <c r="A18" i="48"/>
  <c r="L5" i="48"/>
  <c r="L9" i="47"/>
  <c r="L6" i="47"/>
  <c r="L7" i="47"/>
  <c r="L14" i="47"/>
  <c r="K13" i="47"/>
  <c r="L10" i="47"/>
  <c r="L8" i="47"/>
  <c r="A6" i="47"/>
  <c r="A7" i="47"/>
  <c r="A8" i="47"/>
  <c r="A9" i="47"/>
  <c r="A10" i="47"/>
  <c r="A11" i="47"/>
  <c r="A12" i="47"/>
  <c r="A13" i="47"/>
  <c r="A14" i="47"/>
  <c r="A15" i="47"/>
  <c r="A16" i="47"/>
  <c r="A17" i="47"/>
  <c r="L5" i="47"/>
  <c r="L15" i="46"/>
  <c r="L10" i="46"/>
  <c r="K9" i="46"/>
  <c r="L14" i="46"/>
  <c r="K13" i="46"/>
  <c r="K7" i="46"/>
  <c r="L6" i="46"/>
  <c r="A6" i="46"/>
  <c r="A7" i="46"/>
  <c r="A8" i="46"/>
  <c r="A9" i="46"/>
  <c r="A10" i="46"/>
  <c r="A11" i="46"/>
  <c r="A12" i="46"/>
  <c r="A13" i="46"/>
  <c r="A14" i="46"/>
  <c r="A15" i="46"/>
  <c r="A16" i="46"/>
  <c r="A17" i="46"/>
  <c r="L5" i="46"/>
  <c r="K15" i="45"/>
  <c r="K6" i="45"/>
  <c r="K9" i="45"/>
  <c r="K10" i="45"/>
  <c r="L7" i="45"/>
  <c r="L8" i="45"/>
  <c r="L5" i="45"/>
  <c r="L18" i="45"/>
  <c r="L14" i="45"/>
  <c r="L6" i="44"/>
  <c r="L7" i="44"/>
  <c r="L8" i="44"/>
  <c r="L5" i="44"/>
  <c r="L14" i="44"/>
  <c r="L18" i="44"/>
  <c r="K9" i="44"/>
  <c r="K10" i="44"/>
  <c r="K9" i="41"/>
  <c r="L15" i="41"/>
  <c r="L14" i="41"/>
  <c r="L18" i="41"/>
  <c r="L5" i="41"/>
  <c r="K10" i="41"/>
  <c r="K8" i="41"/>
  <c r="K6" i="41"/>
  <c r="L7" i="39"/>
  <c r="L18" i="39"/>
  <c r="L5" i="39"/>
  <c r="K6" i="39"/>
  <c r="K8" i="39"/>
  <c r="K9" i="39"/>
  <c r="K15" i="39"/>
  <c r="K14" i="39"/>
  <c r="K10" i="39"/>
  <c r="K15" i="37"/>
  <c r="L9" i="37"/>
  <c r="L18" i="37"/>
  <c r="L14" i="37"/>
  <c r="K10" i="37"/>
  <c r="K8" i="37"/>
  <c r="L7" i="37"/>
  <c r="L6" i="37"/>
  <c r="A6" i="37"/>
  <c r="A7" i="37"/>
  <c r="A8" i="37"/>
  <c r="A9" i="37"/>
  <c r="A10" i="37"/>
  <c r="A11" i="37"/>
  <c r="A12" i="37"/>
  <c r="A13" i="37"/>
  <c r="A14" i="37"/>
  <c r="A15" i="37"/>
  <c r="A16" i="37"/>
  <c r="A17" i="37"/>
  <c r="A18" i="37"/>
  <c r="L5" i="37"/>
  <c r="L5" i="36"/>
  <c r="L18" i="36"/>
  <c r="L15" i="36"/>
  <c r="L6" i="36"/>
  <c r="L7" i="36"/>
  <c r="L14" i="36"/>
  <c r="K10" i="36"/>
  <c r="K9" i="36"/>
  <c r="K8" i="36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K8" i="35"/>
  <c r="K9" i="35"/>
  <c r="K10" i="35"/>
  <c r="L14" i="35"/>
  <c r="L5" i="35"/>
  <c r="K6" i="35"/>
  <c r="K7" i="35"/>
  <c r="K18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K18" i="34"/>
  <c r="K6" i="34"/>
  <c r="K14" i="34"/>
  <c r="K15" i="34"/>
  <c r="K10" i="34"/>
  <c r="K9" i="34"/>
  <c r="L8" i="34"/>
  <c r="K7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L5" i="34"/>
  <c r="K14" i="33"/>
  <c r="K15" i="33"/>
  <c r="K9" i="33"/>
  <c r="L6" i="33"/>
  <c r="L18" i="33"/>
  <c r="K10" i="33"/>
  <c r="L8" i="33"/>
  <c r="K7" i="33"/>
  <c r="A6" i="33"/>
  <c r="A7" i="33"/>
  <c r="A8" i="33"/>
  <c r="A9" i="33"/>
  <c r="A10" i="33"/>
  <c r="A11" i="33"/>
  <c r="A12" i="33"/>
  <c r="A13" i="33"/>
  <c r="A14" i="33"/>
  <c r="A15" i="33"/>
  <c r="A16" i="33"/>
  <c r="A17" i="33"/>
  <c r="A18" i="33"/>
  <c r="L5" i="33"/>
  <c r="L18" i="32"/>
  <c r="L9" i="32"/>
  <c r="K15" i="32"/>
  <c r="L14" i="32"/>
  <c r="K10" i="32"/>
  <c r="L8" i="32"/>
  <c r="K7" i="32"/>
  <c r="K6" i="32"/>
  <c r="A6" i="32"/>
  <c r="A7" i="32"/>
  <c r="A8" i="32"/>
  <c r="A9" i="32"/>
  <c r="A10" i="32"/>
  <c r="A11" i="32"/>
  <c r="A12" i="32"/>
  <c r="A13" i="32"/>
  <c r="A14" i="32"/>
  <c r="A15" i="32"/>
  <c r="A16" i="32"/>
  <c r="A17" i="32"/>
  <c r="A18" i="32"/>
  <c r="L5" i="32"/>
  <c r="K18" i="30"/>
  <c r="L5" i="30"/>
  <c r="K6" i="30"/>
  <c r="K7" i="30"/>
  <c r="L8" i="30"/>
  <c r="K9" i="30"/>
  <c r="K10" i="30"/>
  <c r="L14" i="30"/>
  <c r="K15" i="30"/>
  <c r="A6" i="30"/>
  <c r="A7" i="30"/>
  <c r="A8" i="30"/>
  <c r="A9" i="30"/>
  <c r="A10" i="30"/>
  <c r="A11" i="30"/>
  <c r="A12" i="30"/>
  <c r="A13" i="30"/>
  <c r="A14" i="30"/>
  <c r="A15" i="30"/>
  <c r="A16" i="30"/>
  <c r="A17" i="30"/>
  <c r="A18" i="30"/>
  <c r="K6" i="29"/>
  <c r="K7" i="29"/>
  <c r="K9" i="29"/>
  <c r="K15" i="29"/>
  <c r="L18" i="29"/>
  <c r="L14" i="29"/>
  <c r="K10" i="29"/>
  <c r="L8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L5" i="29"/>
  <c r="K10" i="28"/>
  <c r="K18" i="28"/>
  <c r="L15" i="28"/>
  <c r="K6" i="28"/>
  <c r="K7" i="28"/>
  <c r="L9" i="28"/>
  <c r="L14" i="28"/>
  <c r="L8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L5" i="28"/>
  <c r="L14" i="26"/>
  <c r="K15" i="26"/>
  <c r="L6" i="26"/>
  <c r="L7" i="26"/>
  <c r="K9" i="27"/>
  <c r="K7" i="27"/>
  <c r="A6" i="27"/>
  <c r="A7" i="27"/>
  <c r="A8" i="27"/>
  <c r="A9" i="27"/>
  <c r="A10" i="27"/>
  <c r="A11" i="27"/>
  <c r="A12" i="27"/>
  <c r="A13" i="27"/>
  <c r="A14" i="27"/>
  <c r="A15" i="27"/>
  <c r="A16" i="27"/>
  <c r="A17" i="27"/>
  <c r="L5" i="26"/>
  <c r="L8" i="26"/>
  <c r="K9" i="26"/>
  <c r="L10" i="26"/>
  <c r="A6" i="26"/>
  <c r="A7" i="26"/>
  <c r="A8" i="26"/>
  <c r="A9" i="26"/>
  <c r="A10" i="26"/>
  <c r="A11" i="26"/>
  <c r="A12" i="26"/>
  <c r="A13" i="26"/>
  <c r="A14" i="26"/>
  <c r="A15" i="26"/>
  <c r="A16" i="26"/>
  <c r="A17" i="26"/>
  <c r="K6" i="25"/>
  <c r="L8" i="25"/>
  <c r="K9" i="25"/>
  <c r="K15" i="25"/>
  <c r="L14" i="25"/>
  <c r="K13" i="25"/>
  <c r="L10" i="25"/>
  <c r="K7" i="25"/>
  <c r="A6" i="25"/>
  <c r="A7" i="25"/>
  <c r="A8" i="25"/>
  <c r="A9" i="25"/>
  <c r="A10" i="25"/>
  <c r="A11" i="25"/>
  <c r="A12" i="25"/>
  <c r="A13" i="25"/>
  <c r="A14" i="25"/>
  <c r="A15" i="25"/>
  <c r="A16" i="25"/>
  <c r="A17" i="25"/>
  <c r="L5" i="25"/>
  <c r="K13" i="24"/>
  <c r="K15" i="24"/>
  <c r="L10" i="24"/>
  <c r="L14" i="24"/>
  <c r="K8" i="24"/>
  <c r="K7" i="24"/>
  <c r="L6" i="24"/>
  <c r="A6" i="24"/>
  <c r="A7" i="24"/>
  <c r="A8" i="24"/>
  <c r="A9" i="24"/>
  <c r="A10" i="24"/>
  <c r="A11" i="24"/>
  <c r="A12" i="24"/>
  <c r="A13" i="24"/>
  <c r="A14" i="24"/>
  <c r="A15" i="24"/>
  <c r="A16" i="24"/>
  <c r="A17" i="24"/>
  <c r="L5" i="24"/>
  <c r="L14" i="22"/>
  <c r="K15" i="22"/>
  <c r="K13" i="22"/>
  <c r="K8" i="22"/>
  <c r="K9" i="22"/>
  <c r="K10" i="22"/>
  <c r="K7" i="22"/>
  <c r="L6" i="22"/>
  <c r="L5" i="22"/>
  <c r="K14" i="21"/>
  <c r="K15" i="21"/>
  <c r="K13" i="21"/>
  <c r="K8" i="21"/>
  <c r="K9" i="21"/>
  <c r="K7" i="21"/>
  <c r="L6" i="21"/>
  <c r="L10" i="21"/>
  <c r="L5" i="21"/>
  <c r="K15" i="20"/>
  <c r="K13" i="20"/>
  <c r="L14" i="20"/>
  <c r="K7" i="20"/>
  <c r="K9" i="20"/>
  <c r="K6" i="20"/>
  <c r="L8" i="20"/>
  <c r="L10" i="20"/>
  <c r="L5" i="20"/>
  <c r="A6" i="22"/>
  <c r="A7" i="22"/>
  <c r="A8" i="22"/>
  <c r="A9" i="22"/>
  <c r="A10" i="22"/>
  <c r="A11" i="22"/>
  <c r="A12" i="22"/>
  <c r="A13" i="22"/>
  <c r="A14" i="22"/>
  <c r="A15" i="22"/>
  <c r="A16" i="22"/>
  <c r="A17" i="22"/>
  <c r="A6" i="21"/>
  <c r="A7" i="21"/>
  <c r="A8" i="21"/>
  <c r="A9" i="21"/>
  <c r="A10" i="21"/>
  <c r="A11" i="21"/>
  <c r="A12" i="21"/>
  <c r="A13" i="21"/>
  <c r="A14" i="21"/>
  <c r="A15" i="21"/>
  <c r="A16" i="21"/>
  <c r="A17" i="21"/>
  <c r="A6" i="20"/>
  <c r="A7" i="20"/>
  <c r="A8" i="20"/>
  <c r="A9" i="20"/>
  <c r="A10" i="20"/>
  <c r="A11" i="20"/>
  <c r="A12" i="20"/>
  <c r="A13" i="20"/>
  <c r="A14" i="20"/>
  <c r="A15" i="20"/>
  <c r="A16" i="20"/>
  <c r="A17" i="20"/>
  <c r="L14" i="19"/>
  <c r="L13" i="19"/>
  <c r="K15" i="19"/>
  <c r="L8" i="19"/>
  <c r="L10" i="19"/>
  <c r="L5" i="19"/>
  <c r="K6" i="19"/>
  <c r="K7" i="19"/>
  <c r="K9" i="19"/>
  <c r="A6" i="19"/>
  <c r="A7" i="19"/>
  <c r="A8" i="19"/>
  <c r="A9" i="19"/>
  <c r="A10" i="19"/>
  <c r="A11" i="19"/>
  <c r="A12" i="19"/>
  <c r="A13" i="19"/>
  <c r="A14" i="19"/>
  <c r="A15" i="19"/>
  <c r="A16" i="19"/>
  <c r="A17" i="19"/>
  <c r="L14" i="18"/>
  <c r="K15" i="18"/>
  <c r="K13" i="18"/>
  <c r="L6" i="18"/>
  <c r="L8" i="18"/>
  <c r="L10" i="18"/>
  <c r="K7" i="18"/>
  <c r="K9" i="18"/>
  <c r="K5" i="18"/>
  <c r="K9" i="17"/>
  <c r="L8" i="17"/>
  <c r="A6" i="18"/>
  <c r="A7" i="18"/>
  <c r="A8" i="18"/>
  <c r="A9" i="18"/>
  <c r="A10" i="18"/>
  <c r="A11" i="18"/>
  <c r="A12" i="18"/>
  <c r="A13" i="18"/>
  <c r="A14" i="18"/>
  <c r="A15" i="18"/>
  <c r="A16" i="18"/>
  <c r="A17" i="18"/>
  <c r="L14" i="17"/>
  <c r="K15" i="17"/>
  <c r="K13" i="17"/>
  <c r="L10" i="17"/>
  <c r="L5" i="17"/>
  <c r="K6" i="17"/>
  <c r="K7" i="17"/>
  <c r="A6" i="17"/>
  <c r="A7" i="17"/>
  <c r="A8" i="17"/>
  <c r="A9" i="17"/>
  <c r="A10" i="17"/>
  <c r="A11" i="17"/>
  <c r="A12" i="17"/>
  <c r="A13" i="17"/>
  <c r="A14" i="17"/>
  <c r="A15" i="17"/>
  <c r="A16" i="17"/>
  <c r="A17" i="17"/>
  <c r="L5" i="16"/>
  <c r="K15" i="16"/>
  <c r="L14" i="16"/>
  <c r="K13" i="16"/>
  <c r="L10" i="16"/>
  <c r="K9" i="16"/>
  <c r="L8" i="16"/>
  <c r="K7" i="16"/>
  <c r="K6" i="16"/>
  <c r="A6" i="16"/>
  <c r="A7" i="16"/>
  <c r="A8" i="16"/>
  <c r="A9" i="16"/>
  <c r="A10" i="16"/>
  <c r="A11" i="16"/>
  <c r="A12" i="16"/>
  <c r="A13" i="16"/>
  <c r="A14" i="16"/>
  <c r="A15" i="16"/>
  <c r="A16" i="16"/>
  <c r="A17" i="16"/>
  <c r="L14" i="15"/>
  <c r="K15" i="15"/>
  <c r="K13" i="15"/>
  <c r="K6" i="15"/>
  <c r="K7" i="15"/>
  <c r="K9" i="15"/>
  <c r="L8" i="15"/>
  <c r="L10" i="15"/>
  <c r="L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K7" i="14"/>
  <c r="K6" i="14"/>
  <c r="L5" i="14"/>
  <c r="L14" i="14"/>
  <c r="K13" i="14"/>
  <c r="L10" i="14"/>
  <c r="K9" i="14"/>
  <c r="L8" i="14"/>
  <c r="A6" i="14"/>
  <c r="A7" i="14"/>
  <c r="A8" i="14"/>
  <c r="A9" i="14"/>
  <c r="A10" i="14"/>
  <c r="A11" i="14"/>
  <c r="A12" i="14"/>
  <c r="A13" i="14"/>
  <c r="A14" i="14"/>
  <c r="A15" i="14"/>
  <c r="A16" i="14"/>
  <c r="A17" i="14"/>
  <c r="L8" i="13"/>
  <c r="K9" i="13"/>
  <c r="L14" i="13"/>
  <c r="L15" i="13"/>
  <c r="L6" i="13"/>
  <c r="L7" i="13"/>
  <c r="L10" i="13"/>
  <c r="K13" i="13"/>
  <c r="K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K13" i="12"/>
  <c r="K14" i="12"/>
  <c r="L9" i="12"/>
  <c r="K8" i="12"/>
  <c r="L6" i="12"/>
  <c r="L5" i="12"/>
  <c r="K17" i="12"/>
  <c r="K15" i="12"/>
  <c r="K10" i="12"/>
  <c r="K7" i="12"/>
  <c r="A6" i="12"/>
  <c r="A7" i="12"/>
  <c r="A8" i="12"/>
  <c r="A9" i="12"/>
  <c r="A10" i="12"/>
  <c r="A11" i="12"/>
  <c r="A12" i="12"/>
  <c r="A13" i="12"/>
  <c r="A14" i="12"/>
  <c r="A15" i="12"/>
  <c r="A16" i="12"/>
  <c r="A17" i="12"/>
  <c r="K15" i="11"/>
  <c r="L14" i="11"/>
  <c r="K13" i="11"/>
  <c r="K10" i="11"/>
  <c r="K9" i="11"/>
  <c r="L8" i="11"/>
  <c r="K7" i="11"/>
  <c r="K6" i="11"/>
  <c r="L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L8" i="10"/>
  <c r="L14" i="10"/>
  <c r="K10" i="10"/>
  <c r="K7" i="10"/>
  <c r="K5" i="10"/>
  <c r="K6" i="10"/>
  <c r="K9" i="10"/>
  <c r="K15" i="10"/>
  <c r="K17" i="10"/>
  <c r="A6" i="10"/>
  <c r="A7" i="10"/>
  <c r="A8" i="10"/>
  <c r="A9" i="10"/>
  <c r="A10" i="10"/>
  <c r="A11" i="10"/>
  <c r="A12" i="10"/>
  <c r="A13" i="10"/>
  <c r="A14" i="10"/>
  <c r="A15" i="10"/>
  <c r="A16" i="10"/>
  <c r="A17" i="10"/>
  <c r="K17" i="9"/>
  <c r="K15" i="9"/>
  <c r="L8" i="9"/>
  <c r="L10" i="9"/>
  <c r="L14" i="9"/>
  <c r="K6" i="9"/>
  <c r="K9" i="9"/>
  <c r="K13" i="9"/>
  <c r="K5" i="9"/>
  <c r="A6" i="9"/>
  <c r="A7" i="9"/>
  <c r="A8" i="9"/>
  <c r="A9" i="9"/>
  <c r="A10" i="9"/>
  <c r="A11" i="9"/>
  <c r="A12" i="9"/>
  <c r="A13" i="9"/>
  <c r="A14" i="9"/>
  <c r="A15" i="9"/>
  <c r="A16" i="9"/>
  <c r="A17" i="9"/>
  <c r="CL16" i="53"/>
  <c r="CL25" i="51"/>
  <c r="BO5" i="53"/>
  <c r="BO8" i="51"/>
  <c r="CF7" i="53"/>
  <c r="CF12" i="51"/>
  <c r="BR12" i="53"/>
  <c r="BR19" i="51"/>
  <c r="CY13" i="53"/>
  <c r="CY21" i="51"/>
  <c r="DC7" i="53"/>
  <c r="DC12" i="51"/>
  <c r="CJ12" i="53"/>
  <c r="CJ18" i="51"/>
  <c r="DB4" i="53"/>
  <c r="DB6" i="51"/>
  <c r="BW17" i="53"/>
  <c r="BW26" i="51"/>
  <c r="BY6" i="53"/>
  <c r="BY10" i="51"/>
  <c r="CA5" i="53"/>
  <c r="CA8" i="51"/>
  <c r="CE6" i="53"/>
  <c r="CE10" i="51"/>
  <c r="CJ3" i="53"/>
  <c r="CJ4" i="51"/>
  <c r="CO5" i="53"/>
  <c r="CO8" i="51"/>
  <c r="CJ13" i="53"/>
  <c r="CJ21" i="51"/>
  <c r="BS5" i="53"/>
  <c r="BS8" i="51"/>
  <c r="BU8" i="53"/>
  <c r="BU13" i="51"/>
  <c r="BV8" i="53"/>
  <c r="BV13" i="51"/>
  <c r="BX3" i="53"/>
  <c r="BX4" i="51"/>
  <c r="CD16" i="53"/>
  <c r="CD25" i="51"/>
  <c r="CH16" i="53"/>
  <c r="CH24" i="51"/>
  <c r="CN8" i="53"/>
  <c r="CN13" i="51"/>
  <c r="CY6" i="53"/>
  <c r="CY10" i="51"/>
  <c r="BO12" i="53"/>
  <c r="BO19" i="51"/>
  <c r="BT6" i="53"/>
  <c r="BT10" i="51"/>
  <c r="BX4" i="53"/>
  <c r="BX5" i="51"/>
  <c r="BY17" i="53"/>
  <c r="BY26" i="51"/>
  <c r="BZ12" i="53"/>
  <c r="BZ18" i="51"/>
  <c r="CB12" i="53"/>
  <c r="CB19" i="51"/>
  <c r="CH12" i="53"/>
  <c r="CH18" i="51"/>
  <c r="CM12" i="53"/>
  <c r="CM18" i="51"/>
  <c r="BR16" i="53"/>
  <c r="BR24" i="51"/>
  <c r="BV4" i="53"/>
  <c r="BV5" i="51"/>
  <c r="CA17" i="53"/>
  <c r="CA26" i="51"/>
  <c r="CC7" i="53"/>
  <c r="CC12" i="51"/>
  <c r="CF6" i="53"/>
  <c r="CF10" i="51"/>
  <c r="CN5" i="53"/>
  <c r="CN8" i="51"/>
  <c r="CY7" i="53"/>
  <c r="CY12" i="51"/>
  <c r="DA7" i="53"/>
  <c r="DA12" i="51"/>
  <c r="DB16" i="53"/>
  <c r="DB24" i="51"/>
  <c r="BP7" i="53"/>
  <c r="BP11" i="51"/>
  <c r="CX7" i="53"/>
  <c r="CX12" i="51"/>
  <c r="CI17" i="53"/>
  <c r="CI27" i="51"/>
  <c r="CO16" i="53"/>
  <c r="CO25" i="51"/>
  <c r="CB13" i="53"/>
  <c r="CB20" i="51"/>
  <c r="BP12" i="53"/>
  <c r="BP19" i="51"/>
  <c r="BS7" i="53"/>
  <c r="BS12" i="51"/>
  <c r="CC5" i="53"/>
  <c r="CC8" i="51"/>
  <c r="CT8" i="53"/>
  <c r="CT13" i="51"/>
  <c r="CU7" i="53"/>
  <c r="CU11" i="51"/>
  <c r="DC16" i="53"/>
  <c r="DC25" i="51"/>
  <c r="BZ6" i="53"/>
  <c r="BZ10" i="51"/>
  <c r="CA8" i="53"/>
  <c r="CA13" i="51"/>
  <c r="FF9" i="53"/>
</calcChain>
</file>

<file path=xl/sharedStrings.xml><?xml version="1.0" encoding="utf-8"?>
<sst xmlns="http://schemas.openxmlformats.org/spreadsheetml/2006/main" count="12163" uniqueCount="238">
  <si>
    <t>Tipo</t>
  </si>
  <si>
    <t>Brocal (m)</t>
  </si>
  <si>
    <t>Lugar</t>
  </si>
  <si>
    <t>Profundidad de pozo (m)</t>
  </si>
  <si>
    <t>Nivel estático (m)</t>
  </si>
  <si>
    <t>Nivel dinámico (m)</t>
  </si>
  <si>
    <t>N˚</t>
  </si>
  <si>
    <t>Nombre del POZO</t>
  </si>
  <si>
    <t>Latitud</t>
  </si>
  <si>
    <t>Longitud</t>
  </si>
  <si>
    <t>Altitud sobre nivel de Mar</t>
  </si>
  <si>
    <t>Datos de campo</t>
  </si>
  <si>
    <t>Nivel estático (m) + Brocal</t>
  </si>
  <si>
    <t>Nivel dinámico (m) + Brocal</t>
  </si>
  <si>
    <t>Diámetro armado (in)</t>
  </si>
  <si>
    <t>-</t>
  </si>
  <si>
    <t>Fecha: 28 de Setiembre del 2012</t>
  </si>
  <si>
    <t>Punta Leona # 21 Capilla</t>
  </si>
  <si>
    <t>Punta Leona # 28 Rotonda</t>
  </si>
  <si>
    <t>Punta Leona # 38 Boulevard</t>
  </si>
  <si>
    <t>Punta Leona  Boulevard 2</t>
  </si>
  <si>
    <t>ASADA Quebrada Ganado Castaña</t>
  </si>
  <si>
    <t>Carlos Solano</t>
  </si>
  <si>
    <t xml:space="preserve"> Plantation Acres</t>
  </si>
  <si>
    <t>Residencial Santiago</t>
  </si>
  <si>
    <t>Carlos Luis Monge</t>
  </si>
  <si>
    <t>Samar de Santana</t>
  </si>
  <si>
    <t>Punta Leona</t>
  </si>
  <si>
    <t>Quebrada Ganado</t>
  </si>
  <si>
    <t>Agujas</t>
  </si>
  <si>
    <t xml:space="preserve">Perforado </t>
  </si>
  <si>
    <t>Punta Leona # 8 Barlovento</t>
  </si>
  <si>
    <t>Juan Ignacio Naranjo Chávez</t>
  </si>
  <si>
    <t>ASADA Quebrada Ganado Cacique</t>
  </si>
  <si>
    <t>Sin línea de aire</t>
  </si>
  <si>
    <t>Excavado</t>
  </si>
  <si>
    <t>Plan de Monitoreo Acuífero Mantas y Agujas</t>
  </si>
  <si>
    <t>Fecha: 22 de Octubre del 2012</t>
  </si>
  <si>
    <t>Sin Dato</t>
  </si>
  <si>
    <t xml:space="preserve">El Pozo  No. 9  Plantation Acres no fue posible medirlo porque se encontró bajo llave </t>
  </si>
  <si>
    <t>seco</t>
  </si>
  <si>
    <t>Contacto ASADA Quebrada Ganado: Magdaleno</t>
  </si>
  <si>
    <t>Contacto Punta Leona: Eliecer</t>
  </si>
  <si>
    <t>Fecha:  19 de Noviembre del 2012</t>
  </si>
  <si>
    <t>Fecha: 17 de Diciembre del 2012</t>
  </si>
  <si>
    <t>Seco</t>
  </si>
  <si>
    <t>Fecha: 28 de enero del 2013</t>
  </si>
  <si>
    <t>Fecha: 25 de febrero del 2013</t>
  </si>
  <si>
    <t>Sin Llave</t>
  </si>
  <si>
    <t>Cerrado con llave</t>
  </si>
  <si>
    <t>Fecha: 13 de marzo del 2013</t>
  </si>
  <si>
    <t>Fecha: 22 de abril del 2013</t>
  </si>
  <si>
    <t>Fecha: 27 de mayo del 2013</t>
  </si>
  <si>
    <t xml:space="preserve"> </t>
  </si>
  <si>
    <t>Fecha: 17 de junio del 2013</t>
  </si>
  <si>
    <t>Fecha: 15 de Julio del 2013</t>
  </si>
  <si>
    <t>Mantas y Agujas</t>
  </si>
  <si>
    <t>23 de setiembre de 2013</t>
  </si>
  <si>
    <t>21 de octubre de 2013</t>
  </si>
  <si>
    <t>Fecha: 26 de Agosto del 2013</t>
  </si>
  <si>
    <t>Fecha: 16 de dicembre del 2013</t>
  </si>
  <si>
    <t>Fecha: 20 de enero del 2014</t>
  </si>
  <si>
    <t>Fecha: 24 de febrero del 2014</t>
  </si>
  <si>
    <t>ASADA Quebrada Ganado Castaña Nuevo</t>
  </si>
  <si>
    <t>Fecha: 26 de mayo del 2014</t>
  </si>
  <si>
    <t>Fecha: 23 de junio del 2014</t>
  </si>
  <si>
    <t>Fecha: 14 de julio del 2014</t>
  </si>
  <si>
    <t>Fecha: 25 de agosto del 2014</t>
  </si>
  <si>
    <t>Fecha: 29 de setiembre del 2014</t>
  </si>
  <si>
    <t>Fecha: 20 de octubre del 2014</t>
  </si>
  <si>
    <t>Fecha: 17 de noviembre del 2014</t>
  </si>
  <si>
    <t>0,02 +</t>
  </si>
  <si>
    <t>Fecha: 26 de enero del 2015</t>
  </si>
  <si>
    <t>Fecha: 23 de febrero del 2015</t>
  </si>
  <si>
    <t xml:space="preserve">Fecha: </t>
  </si>
  <si>
    <t>Fecha: 16 de Marzo del 2015</t>
  </si>
  <si>
    <t>Fecha: 22 de junio del 2015</t>
  </si>
  <si>
    <t>Fecha: 25 de Mayo del 2015</t>
  </si>
  <si>
    <t>Fecha: 24 de Agosto del 2015</t>
  </si>
  <si>
    <t>0,22+</t>
  </si>
  <si>
    <t>Fecha: 27 de julio del 2015</t>
  </si>
  <si>
    <t>nd</t>
  </si>
  <si>
    <t>18 de noviembre de 2013</t>
  </si>
  <si>
    <t>0,40+</t>
  </si>
  <si>
    <t>Fecha: 21 de abril del 2014</t>
  </si>
  <si>
    <t>Fecha: 24 de marzo del 2014</t>
  </si>
  <si>
    <t>0,03+</t>
  </si>
  <si>
    <t>Fecha: Diciembre del 2014</t>
  </si>
  <si>
    <t>Fecha: abril del 2015</t>
  </si>
  <si>
    <t>0,07+</t>
  </si>
  <si>
    <t>Fecha: 21 de setiembre del 2015</t>
  </si>
  <si>
    <t xml:space="preserve">Datos del pozo </t>
  </si>
  <si>
    <t xml:space="preserve">Nombre </t>
  </si>
  <si>
    <t xml:space="preserve">Tipo </t>
  </si>
  <si>
    <t>MONITOREO ACUÍFERO MANTAS Y AGUJAS</t>
  </si>
  <si>
    <t>Fecha: 19 de Octubre del 2015</t>
  </si>
  <si>
    <t>Fecha: 16 de Noviembre del 2015</t>
  </si>
  <si>
    <t>Fecha: 10 de diciembre del 2015</t>
  </si>
  <si>
    <t xml:space="preserve">Gráficos del nivel de todo el periodo                monitoreado </t>
  </si>
  <si>
    <t>Gráficos del nivel comparando diferente años monitoreados</t>
  </si>
  <si>
    <t>Fecha: 25 de enero del 2016</t>
  </si>
  <si>
    <t>Fecha: 22 de febrero del 2016</t>
  </si>
  <si>
    <t>Fecha: 1 de abril del 2016</t>
  </si>
  <si>
    <t>Fecha: 25 de abril del 2016</t>
  </si>
  <si>
    <t>Fecha: 20 de junio del 2016</t>
  </si>
  <si>
    <t>Fecha: 26 de julio del 2016</t>
  </si>
  <si>
    <t>Fecha: 26 de setiembre del 2016</t>
  </si>
  <si>
    <t>Fecha: 23 de Mayo del 2016</t>
  </si>
  <si>
    <t>Fecha: 22 de agosto del 2016</t>
  </si>
  <si>
    <t>Fecha: 21 de noviembre del 2016</t>
  </si>
  <si>
    <t>Fecha: 24 de octubre del 2016</t>
  </si>
  <si>
    <t>Fecha: 12 de diciembre del 2016</t>
  </si>
  <si>
    <t>sin datos</t>
  </si>
  <si>
    <t>Pozo_ TS-88_Pta_Leona</t>
  </si>
  <si>
    <t>Fecha: 27 de Marzo del 2017</t>
  </si>
  <si>
    <t>Fecha: 20 de Febrero del 2017</t>
  </si>
  <si>
    <t>Fecha: 25 de Abril del 2017</t>
  </si>
  <si>
    <t>Fecha: 23 de Mayo del 2017</t>
  </si>
  <si>
    <t>Fecha: 20 de Junio del 2017</t>
  </si>
  <si>
    <t>Fecha: 18 de Julio del 2017</t>
  </si>
  <si>
    <t>Fecha: 22 de Agosto del 2017</t>
  </si>
  <si>
    <t>Fecha: 26 de Setiembre del 2017</t>
  </si>
  <si>
    <t>Fecha: 24 de Octubre del 2017</t>
  </si>
  <si>
    <t>Fecha: 21 de Noviembre del 2017</t>
  </si>
  <si>
    <t>Fecha: 11 de Diciembre del 2017</t>
  </si>
  <si>
    <t>Fecha: 23 de Enero del 2018</t>
  </si>
  <si>
    <t>Fecha: 20 de Febrero del 2018</t>
  </si>
  <si>
    <t>Fecha: 20 de Marzo del 2018</t>
  </si>
  <si>
    <t>Fecha: 24 de Abril del 2018</t>
  </si>
  <si>
    <t>Fecha: 22 de Mayo del 2018</t>
  </si>
  <si>
    <t>Fecha: 17 de Julio del 2018</t>
  </si>
  <si>
    <t>sonda no pasa</t>
  </si>
  <si>
    <t>asada no disponible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</si>
  <si>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</si>
  <si>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</si>
  <si>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</si>
  <si>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</si>
  <si>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</si>
  <si>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</si>
  <si>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</si>
  <si>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</si>
  <si>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</si>
  <si>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</si>
  <si>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</si>
  <si>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</si>
  <si>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Fecha: 20 de Agosto del 2018</t>
  </si>
  <si>
    <t>Fecha: 27 de Setiembre del 2018</t>
  </si>
  <si>
    <t>cerrado</t>
  </si>
  <si>
    <t>ASADA no disponible</t>
  </si>
  <si>
    <t>Fecha: 23 de octubre del 2018</t>
  </si>
  <si>
    <t>Fecha: 20 de noviembre del 2018</t>
  </si>
  <si>
    <t>Fecha: 11 de diciembre del 2018</t>
  </si>
  <si>
    <t>Fecha: 22 de enero del 2019</t>
  </si>
  <si>
    <t>Fecha: 18 de febrero del 2019</t>
  </si>
  <si>
    <t>no se encontraba la persona con las llaves</t>
  </si>
  <si>
    <t>Fecha: 26 de marzo del 2019</t>
  </si>
  <si>
    <t>Fecha: 22 de abril del 2019</t>
  </si>
  <si>
    <t>Fecha: 21 de mayo del 2019</t>
  </si>
  <si>
    <t>Fecha: 18 de junio del 2019</t>
  </si>
  <si>
    <t>Fecha: 15 de julio del 2019</t>
  </si>
  <si>
    <t>Fecha: 20 de agosto del 2019</t>
  </si>
  <si>
    <t>Fecha: 24 de setiembre del 2019</t>
  </si>
  <si>
    <t>Fecha: 22 de octubre del 2019</t>
  </si>
  <si>
    <t>Fecha: 22 de noviembre del 2019</t>
  </si>
  <si>
    <t>sonda no marca</t>
  </si>
  <si>
    <t>Fecha: 10 de diciembre del 2019</t>
  </si>
  <si>
    <t xml:space="preserve">sonda no marca </t>
  </si>
  <si>
    <t>Fecha: 21 de enero del 2020</t>
  </si>
  <si>
    <t>Fecha: 17 de febrero del 2020</t>
  </si>
  <si>
    <t>sonda no baja</t>
  </si>
  <si>
    <t>Fecha: 20 de abril del 2020</t>
  </si>
  <si>
    <t>Fecha: 18 de mayo del 2020</t>
  </si>
  <si>
    <t>Fecha: 23 de junio del 2020</t>
  </si>
  <si>
    <t>Fecha: 20 de julio del 2020</t>
  </si>
  <si>
    <t>Fecha: 18 de agosto del 2020</t>
  </si>
  <si>
    <t>Fecha: 23 de octubre del 2020</t>
  </si>
  <si>
    <t>Fecha: 10 de noviembre del 2020</t>
  </si>
  <si>
    <t>Fecha: 8 de diciembre del 2020</t>
  </si>
  <si>
    <t>Fecha: 19 de enero del 2021</t>
  </si>
  <si>
    <t>Fecha: 23 de febrero del 2021</t>
  </si>
  <si>
    <t>Fecha: 23 demarzo del 2021</t>
  </si>
  <si>
    <t>Sin permiso</t>
  </si>
  <si>
    <t>Fecha: 24 de mayo del 2021</t>
  </si>
  <si>
    <t>Fecha: 22 de junio del 2021</t>
  </si>
  <si>
    <t>Fecha: 22 de julio del 2021</t>
  </si>
  <si>
    <t>Fecha: 23 de agosto del 2021</t>
  </si>
  <si>
    <t>cerca de la quebrada</t>
  </si>
  <si>
    <t>Pozo Saquero</t>
  </si>
  <si>
    <t>No se mide</t>
  </si>
  <si>
    <t>ASADA Quebrada Ganado Mamon</t>
  </si>
  <si>
    <t>caseta verde</t>
  </si>
  <si>
    <t>caseta blanca</t>
  </si>
  <si>
    <t>Fecha: 20 de setiembre del 2021</t>
  </si>
  <si>
    <t>Fecha: 19 de octubre del 2021</t>
  </si>
  <si>
    <t>Fecha: 15 de noviembre del 2021</t>
  </si>
  <si>
    <t>Fecha: 13 de diciembre del 2021</t>
  </si>
  <si>
    <t>sellado</t>
  </si>
  <si>
    <t>Fecha:</t>
  </si>
  <si>
    <t>Observaciones</t>
  </si>
  <si>
    <t>Orden</t>
  </si>
  <si>
    <t>Por plantel, en caseta</t>
  </si>
  <si>
    <t>En rotonda</t>
  </si>
  <si>
    <t>Casa en condominio</t>
  </si>
  <si>
    <t>Sellado</t>
  </si>
  <si>
    <t>Llamar a la asada un día antes para coordinar la visita, llegar a la oficina para solicitar un fontanero</t>
  </si>
  <si>
    <t>24 de mayo del 2022</t>
  </si>
  <si>
    <t>26 de agosto del 2022</t>
  </si>
  <si>
    <t>Pozo Don Julio #111</t>
  </si>
  <si>
    <t>Pozo Don Julio #109</t>
  </si>
  <si>
    <t>30 de setiembre del 2022</t>
  </si>
  <si>
    <t>28 de octubre del 2022</t>
  </si>
  <si>
    <t>16 de diciembre del 2022</t>
  </si>
  <si>
    <t>24  de abril del 2023</t>
  </si>
  <si>
    <t>22  de mayo del 2023</t>
  </si>
  <si>
    <t>17  de julio del 2023</t>
  </si>
  <si>
    <t>21  de agosto del 2023</t>
  </si>
  <si>
    <t>22  de setiembre del 2023</t>
  </si>
  <si>
    <t>23 de octubre del 2023</t>
  </si>
  <si>
    <t>20 de noviembre del 2023</t>
  </si>
  <si>
    <t>Pozo en reperforación</t>
  </si>
  <si>
    <t>22 de enero del 2024</t>
  </si>
  <si>
    <t>Pozo sellado</t>
  </si>
  <si>
    <t>23 de febrero del 2024</t>
  </si>
  <si>
    <t>22 de marzo del 2024</t>
  </si>
  <si>
    <t>26 de abril del 2024</t>
  </si>
  <si>
    <t>Fecha: 28 de junio del 2024</t>
  </si>
  <si>
    <t>Fecha: 19 de julio del 2024</t>
  </si>
  <si>
    <t>Punta Leona Capilla Nuevo</t>
  </si>
  <si>
    <t>ASADA Quebrada Ganado Oasis</t>
  </si>
  <si>
    <t>Fecha: 30 de agosto del 2024</t>
  </si>
  <si>
    <t>Fecha: 27 de setiembre del 2024</t>
  </si>
  <si>
    <t>Fecha: 29 de noviembre del 2024</t>
  </si>
  <si>
    <t>ASADA Quebrada Ganado Castaña Nuevo (Mamón)</t>
  </si>
  <si>
    <t>Residencial Santiago (Saquero)</t>
  </si>
  <si>
    <t>Fecha: 20 de diciembre del 2024</t>
  </si>
  <si>
    <t>Fecha: 31de enero del 2025</t>
  </si>
  <si>
    <t>Fecha: 28 de marzo del 2025</t>
  </si>
  <si>
    <t>Fecha: 22 de abril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</si>
</sst>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2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  <charset val="1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b/>
      <sz val="11"/>
      <name val="Arial"/>
      <family val="2"/>
      <charset val="1"/>
    </font>
    <font>
      <sz val="10"/>
      <color rgb="FF00B0F0"/>
      <name val="Arial"/>
      <family val="2"/>
    </font>
    <font>
      <sz val="10"/>
      <color theme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Fill="1" applyBorder="1" applyAlignment="1" applyProtection="1">
      <alignment horizontal="center"/>
    </xf>
    <xf numFmtId="0" fontId="4" fillId="0" borderId="3" xfId="0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2" fontId="1" fillId="0" borderId="2" xfId="0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5" xfId="0" applyNumberFormat="1" applyFont="1" applyFill="1" applyBorder="1" applyAlignment="1" applyProtection="1">
      <alignment horizontal="center"/>
    </xf>
    <xf numFmtId="0" fontId="1" fillId="0" borderId="3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2" fontId="1" fillId="0" borderId="13" xfId="0" applyNumberFormat="1" applyFont="1" applyBorder="1" applyAlignment="1"/>
    <xf numFmtId="0" fontId="1" fillId="0" borderId="0" xfId="0" applyFont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" fontId="4" fillId="0" borderId="14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4" fillId="0" borderId="15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2" fontId="1" fillId="0" borderId="15" xfId="0" applyNumberFormat="1" applyFont="1" applyFill="1" applyBorder="1" applyAlignment="1" applyProtection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1" fillId="0" borderId="10" xfId="0" applyNumberFormat="1" applyFont="1" applyBorder="1" applyAlignment="1"/>
    <xf numFmtId="2" fontId="1" fillId="0" borderId="1" xfId="0" applyNumberFormat="1" applyFont="1" applyBorder="1" applyAlignment="1"/>
    <xf numFmtId="0" fontId="1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4" fillId="0" borderId="1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1" fontId="4" fillId="0" borderId="20" xfId="0" applyNumberFormat="1" applyFont="1" applyFill="1" applyBorder="1" applyAlignment="1">
      <alignment horizontal="center"/>
    </xf>
    <xf numFmtId="1" fontId="1" fillId="0" borderId="21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2" fontId="1" fillId="0" borderId="10" xfId="0" applyNumberFormat="1" applyFont="1" applyBorder="1" applyAlignment="1">
      <alignment vertical="center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2" fontId="1" fillId="0" borderId="5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/>
    <xf numFmtId="2" fontId="1" fillId="0" borderId="10" xfId="0" applyNumberFormat="1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 vertical="center" wrapText="1"/>
    </xf>
    <xf numFmtId="17" fontId="6" fillId="4" borderId="2" xfId="2" applyNumberFormat="1" applyFont="1" applyFill="1" applyBorder="1" applyAlignment="1">
      <alignment horizontal="center" vertical="center"/>
    </xf>
    <xf numFmtId="17" fontId="6" fillId="5" borderId="2" xfId="2" applyNumberFormat="1" applyFont="1" applyFill="1" applyBorder="1" applyAlignment="1">
      <alignment horizontal="center" vertical="center"/>
    </xf>
    <xf numFmtId="17" fontId="6" fillId="6" borderId="2" xfId="2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 vertical="center"/>
    </xf>
    <xf numFmtId="192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" fontId="6" fillId="7" borderId="2" xfId="2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4" borderId="23" xfId="2" applyFont="1" applyFill="1" applyBorder="1" applyAlignment="1">
      <alignment vertical="center"/>
    </xf>
    <xf numFmtId="2" fontId="1" fillId="8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17" fontId="6" fillId="9" borderId="2" xfId="2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" fillId="8" borderId="1" xfId="0" applyNumberFormat="1" applyFont="1" applyFill="1" applyBorder="1" applyAlignment="1"/>
    <xf numFmtId="2" fontId="1" fillId="8" borderId="10" xfId="0" applyNumberFormat="1" applyFont="1" applyFill="1" applyBorder="1" applyAlignment="1"/>
    <xf numFmtId="17" fontId="6" fillId="10" borderId="2" xfId="2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2" fontId="9" fillId="0" borderId="24" xfId="0" applyNumberFormat="1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7" fontId="6" fillId="11" borderId="2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/>
    <xf numFmtId="0" fontId="11" fillId="0" borderId="0" xfId="1" applyFont="1" applyAlignment="1">
      <alignment horizontal="center"/>
    </xf>
    <xf numFmtId="0" fontId="9" fillId="0" borderId="2" xfId="1" applyFont="1" applyBorder="1" applyAlignment="1">
      <alignment horizontal="center"/>
    </xf>
    <xf numFmtId="1" fontId="9" fillId="0" borderId="2" xfId="1" applyNumberFormat="1" applyFont="1" applyFill="1" applyBorder="1" applyAlignment="1">
      <alignment horizontal="center"/>
    </xf>
    <xf numFmtId="17" fontId="6" fillId="12" borderId="2" xfId="2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2" fontId="9" fillId="0" borderId="2" xfId="0" applyNumberFormat="1" applyFont="1" applyBorder="1" applyAlignment="1">
      <alignment horizontal="center"/>
    </xf>
    <xf numFmtId="17" fontId="6" fillId="13" borderId="2" xfId="2" applyNumberFormat="1" applyFont="1" applyFill="1" applyBorder="1" applyAlignment="1">
      <alignment horizontal="center" vertical="center"/>
    </xf>
    <xf numFmtId="17" fontId="6" fillId="14" borderId="2" xfId="2" applyNumberFormat="1" applyFont="1" applyFill="1" applyBorder="1" applyAlignment="1">
      <alignment horizontal="center" vertical="center"/>
    </xf>
    <xf numFmtId="17" fontId="6" fillId="15" borderId="2" xfId="2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17" fontId="6" fillId="16" borderId="2" xfId="2" applyNumberFormat="1" applyFont="1" applyFill="1" applyBorder="1" applyAlignment="1">
      <alignment horizontal="center" vertical="center"/>
    </xf>
    <xf numFmtId="1" fontId="4" fillId="0" borderId="23" xfId="0" applyNumberFormat="1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 wrapText="1"/>
    </xf>
    <xf numFmtId="0" fontId="4" fillId="0" borderId="27" xfId="0" applyFont="1" applyFill="1" applyBorder="1" applyAlignment="1">
      <alignment horizontal="center" wrapText="1"/>
    </xf>
    <xf numFmtId="0" fontId="4" fillId="0" borderId="28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 wrapText="1"/>
    </xf>
    <xf numFmtId="1" fontId="1" fillId="0" borderId="1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1" fillId="0" borderId="23" xfId="0" applyNumberFormat="1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2" fontId="1" fillId="0" borderId="2" xfId="0" applyNumberFormat="1" applyFont="1" applyBorder="1" applyAlignment="1"/>
    <xf numFmtId="1" fontId="1" fillId="0" borderId="29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7" fontId="6" fillId="17" borderId="2" xfId="2" applyNumberFormat="1" applyFont="1" applyFill="1" applyBorder="1" applyAlignment="1">
      <alignment horizontal="center" vertical="center"/>
    </xf>
    <xf numFmtId="2" fontId="1" fillId="8" borderId="1" xfId="0" applyNumberFormat="1" applyFont="1" applyFill="1" applyBorder="1"/>
    <xf numFmtId="2" fontId="1" fillId="8" borderId="10" xfId="0" applyNumberFormat="1" applyFont="1" applyFill="1" applyBorder="1"/>
    <xf numFmtId="2" fontId="1" fillId="0" borderId="2" xfId="0" applyNumberFormat="1" applyFont="1" applyBorder="1"/>
    <xf numFmtId="2" fontId="1" fillId="0" borderId="2" xfId="0" applyNumberFormat="1" applyFont="1" applyBorder="1" applyAlignment="1">
      <alignment horizontal="left"/>
    </xf>
    <xf numFmtId="17" fontId="6" fillId="18" borderId="2" xfId="2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wrapText="1"/>
    </xf>
    <xf numFmtId="2" fontId="1" fillId="8" borderId="2" xfId="0" applyNumberFormat="1" applyFont="1" applyFill="1" applyBorder="1" applyAlignment="1">
      <alignment horizontal="center"/>
    </xf>
    <xf numFmtId="2" fontId="1" fillId="8" borderId="2" xfId="0" applyNumberFormat="1" applyFont="1" applyFill="1" applyBorder="1" applyAlignment="1" applyProtection="1">
      <alignment horizontal="center"/>
    </xf>
    <xf numFmtId="0" fontId="13" fillId="8" borderId="2" xfId="0" applyFont="1" applyFill="1" applyBorder="1" applyAlignment="1">
      <alignment horizontal="center" vertical="center"/>
    </xf>
    <xf numFmtId="2" fontId="13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0" fillId="8" borderId="0" xfId="0" applyFill="1"/>
    <xf numFmtId="0" fontId="0" fillId="0" borderId="0" xfId="0" applyBorder="1" applyAlignment="1">
      <alignment horizontal="center" vertical="center"/>
    </xf>
    <xf numFmtId="2" fontId="1" fillId="0" borderId="2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2" fontId="1" fillId="0" borderId="34" xfId="0" applyNumberFormat="1" applyFont="1" applyFill="1" applyBorder="1" applyAlignment="1">
      <alignment horizontal="center"/>
    </xf>
    <xf numFmtId="2" fontId="1" fillId="0" borderId="35" xfId="0" applyNumberFormat="1" applyFont="1" applyFill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2" fontId="1" fillId="0" borderId="35" xfId="0" applyNumberFormat="1" applyFont="1" applyBorder="1" applyAlignment="1">
      <alignment horizontal="center"/>
    </xf>
    <xf numFmtId="2" fontId="1" fillId="0" borderId="32" xfId="0" applyNumberFormat="1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6" fillId="10" borderId="2" xfId="2" applyFont="1" applyFill="1" applyBorder="1" applyAlignment="1">
      <alignment horizontal="center" vertical="center"/>
    </xf>
    <xf numFmtId="0" fontId="6" fillId="6" borderId="2" xfId="2" applyFont="1" applyFill="1" applyBorder="1" applyAlignment="1">
      <alignment horizontal="center" vertical="center"/>
    </xf>
    <xf numFmtId="0" fontId="6" fillId="18" borderId="2" xfId="2" applyFont="1" applyFill="1" applyBorder="1" applyAlignment="1">
      <alignment horizontal="center" vertical="center"/>
    </xf>
    <xf numFmtId="0" fontId="6" fillId="9" borderId="2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/>
    </xf>
    <xf numFmtId="0" fontId="6" fillId="3" borderId="25" xfId="2" applyFont="1" applyFill="1" applyBorder="1" applyAlignment="1">
      <alignment horizontal="center" vertical="center" wrapText="1"/>
    </xf>
    <xf numFmtId="0" fontId="6" fillId="3" borderId="38" xfId="2" applyFont="1" applyFill="1" applyBorder="1" applyAlignment="1">
      <alignment horizontal="center" vertical="center" wrapText="1"/>
    </xf>
    <xf numFmtId="0" fontId="6" fillId="3" borderId="23" xfId="2" applyFont="1" applyFill="1" applyBorder="1" applyAlignment="1">
      <alignment horizontal="center" vertical="center" wrapText="1"/>
    </xf>
    <xf numFmtId="0" fontId="6" fillId="4" borderId="25" xfId="2" applyFont="1" applyFill="1" applyBorder="1" applyAlignment="1">
      <alignment horizontal="center" vertical="center"/>
    </xf>
    <xf numFmtId="0" fontId="6" fillId="4" borderId="38" xfId="2" applyFont="1" applyFill="1" applyBorder="1" applyAlignment="1">
      <alignment horizontal="center" vertical="center"/>
    </xf>
    <xf numFmtId="0" fontId="6" fillId="5" borderId="25" xfId="2" applyFont="1" applyFill="1" applyBorder="1" applyAlignment="1">
      <alignment horizontal="center" vertical="center"/>
    </xf>
    <xf numFmtId="0" fontId="6" fillId="5" borderId="38" xfId="2" applyFont="1" applyFill="1" applyBorder="1" applyAlignment="1">
      <alignment horizontal="center" vertical="center"/>
    </xf>
    <xf numFmtId="0" fontId="6" fillId="5" borderId="23" xfId="2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/>
    </xf>
    <xf numFmtId="0" fontId="6" fillId="17" borderId="2" xfId="2" applyFont="1" applyFill="1" applyBorder="1" applyAlignment="1">
      <alignment horizontal="center" vertical="center"/>
    </xf>
    <xf numFmtId="0" fontId="6" fillId="14" borderId="2" xfId="2" applyFont="1" applyFill="1" applyBorder="1" applyAlignment="1">
      <alignment horizontal="center" vertical="center"/>
    </xf>
    <xf numFmtId="0" fontId="6" fillId="13" borderId="2" xfId="2" applyFont="1" applyFill="1" applyBorder="1" applyAlignment="1">
      <alignment horizontal="center" vertical="center"/>
    </xf>
    <xf numFmtId="0" fontId="6" fillId="12" borderId="2" xfId="2" applyFont="1" applyFill="1" applyBorder="1" applyAlignment="1">
      <alignment horizontal="center" vertical="center"/>
    </xf>
    <xf numFmtId="0" fontId="6" fillId="11" borderId="2" xfId="2" applyFont="1" applyFill="1" applyBorder="1" applyAlignment="1">
      <alignment horizontal="center" vertical="center"/>
    </xf>
    <xf numFmtId="0" fontId="6" fillId="15" borderId="2" xfId="2" applyFont="1" applyFill="1" applyBorder="1" applyAlignment="1">
      <alignment horizontal="center" vertical="center"/>
    </xf>
    <xf numFmtId="0" fontId="6" fillId="16" borderId="2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1" fillId="0" borderId="29" xfId="0" applyNumberFormat="1" applyFont="1" applyFill="1" applyBorder="1" applyAlignment="1">
      <alignment horizontal="center" wrapText="1"/>
    </xf>
    <xf numFmtId="1" fontId="4" fillId="0" borderId="39" xfId="0" applyNumberFormat="1" applyFont="1" applyFill="1" applyBorder="1" applyAlignment="1">
      <alignment horizontal="center" wrapText="1"/>
    </xf>
    <xf numFmtId="1" fontId="4" fillId="0" borderId="15" xfId="0" applyNumberFormat="1" applyFont="1" applyFill="1" applyBorder="1" applyAlignment="1">
      <alignment horizontal="center" wrapText="1"/>
    </xf>
    <xf numFmtId="1" fontId="1" fillId="0" borderId="25" xfId="0" applyNumberFormat="1" applyFont="1" applyFill="1" applyBorder="1" applyAlignment="1">
      <alignment horizontal="center"/>
    </xf>
    <xf numFmtId="1" fontId="4" fillId="0" borderId="23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4E56E3F5-B1E5-4081-A114-7619B976C245}"/>
    <cellStyle name="Normal_monitoreo de niveles Hua-Tam 2004-2006" xfId="2" xr:uid="{B50D53F5-B83D-4636-BDEA-9F48706FC6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calcChain" Target="calcChain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21 Capilla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grafico'!$Q$3:$EV$3</c:f>
              <c:numCache>
                <c:formatCode>0.00</c:formatCode>
                <c:ptCount val="136"/>
                <c:pt idx="0">
                  <c:v>4.22</c:v>
                </c:pt>
                <c:pt idx="1">
                  <c:v>2.21</c:v>
                </c:pt>
                <c:pt idx="4" formatCode="General">
                  <c:v>6.29</c:v>
                </c:pt>
                <c:pt idx="9" formatCode="General">
                  <c:v>5</c:v>
                </c:pt>
                <c:pt idx="39" formatCode="General">
                  <c:v>4.45</c:v>
                </c:pt>
                <c:pt idx="66" formatCode="General">
                  <c:v>5.41</c:v>
                </c:pt>
                <c:pt idx="81" formatCode="General">
                  <c:v>0.7599999999999999</c:v>
                </c:pt>
                <c:pt idx="87" formatCode="General">
                  <c:v>4.62</c:v>
                </c:pt>
                <c:pt idx="98" formatCode="General">
                  <c:v>1.92</c:v>
                </c:pt>
                <c:pt idx="110" formatCode="General">
                  <c:v>3.0700000000000003</c:v>
                </c:pt>
                <c:pt idx="121" formatCode="General">
                  <c:v>2.2200000000000002</c:v>
                </c:pt>
                <c:pt idx="123" formatCode="General">
                  <c:v>4.1100000000000003</c:v>
                </c:pt>
                <c:pt idx="125" formatCode="General">
                  <c:v>6.98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0-4056-A54F-2F4A0E3418EF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grafico'!$Q$4:$EV$4</c:f>
              <c:numCache>
                <c:formatCode>0.00</c:formatCode>
                <c:ptCount val="136"/>
                <c:pt idx="2">
                  <c:v>4.88</c:v>
                </c:pt>
                <c:pt idx="3">
                  <c:v>5.05</c:v>
                </c:pt>
                <c:pt idx="5">
                  <c:v>8.02</c:v>
                </c:pt>
                <c:pt idx="6">
                  <c:v>8.5</c:v>
                </c:pt>
                <c:pt idx="7">
                  <c:v>9.1199999999999992</c:v>
                </c:pt>
                <c:pt idx="8">
                  <c:v>7.3500000000000005</c:v>
                </c:pt>
                <c:pt idx="10">
                  <c:v>5.28</c:v>
                </c:pt>
                <c:pt idx="11">
                  <c:v>4.87</c:v>
                </c:pt>
                <c:pt idx="12">
                  <c:v>3.27</c:v>
                </c:pt>
                <c:pt idx="13">
                  <c:v>3.45</c:v>
                </c:pt>
                <c:pt idx="14">
                  <c:v>4.57</c:v>
                </c:pt>
                <c:pt idx="15">
                  <c:v>5.89</c:v>
                </c:pt>
                <c:pt idx="16" formatCode="General">
                  <c:v>7.05</c:v>
                </c:pt>
                <c:pt idx="17" formatCode="General">
                  <c:v>8.3099999999999987</c:v>
                </c:pt>
                <c:pt idx="18" formatCode="General">
                  <c:v>8.7099999999999991</c:v>
                </c:pt>
                <c:pt idx="19" formatCode="General">
                  <c:v>9.9899999999999984</c:v>
                </c:pt>
                <c:pt idx="20" formatCode="General">
                  <c:v>7.8999999999999995</c:v>
                </c:pt>
                <c:pt idx="21" formatCode="General">
                  <c:v>6.94</c:v>
                </c:pt>
                <c:pt idx="22" formatCode="General">
                  <c:v>7.0600000000000005</c:v>
                </c:pt>
                <c:pt idx="23" formatCode="General">
                  <c:v>5.8500000000000005</c:v>
                </c:pt>
                <c:pt idx="24" formatCode="General">
                  <c:v>3.6500000000000004</c:v>
                </c:pt>
                <c:pt idx="25" formatCode="General">
                  <c:v>3.3200000000000003</c:v>
                </c:pt>
                <c:pt idx="26" formatCode="General">
                  <c:v>4.24</c:v>
                </c:pt>
                <c:pt idx="27">
                  <c:v>4.97</c:v>
                </c:pt>
                <c:pt idx="28" formatCode="General">
                  <c:v>7.01</c:v>
                </c:pt>
                <c:pt idx="29" formatCode="General">
                  <c:v>7.8500000000000005</c:v>
                </c:pt>
                <c:pt idx="30" formatCode="General">
                  <c:v>8.58</c:v>
                </c:pt>
                <c:pt idx="31" formatCode="General">
                  <c:v>9.1599999999999984</c:v>
                </c:pt>
                <c:pt idx="32" formatCode="General">
                  <c:v>9.81</c:v>
                </c:pt>
                <c:pt idx="33" formatCode="General">
                  <c:v>7.12</c:v>
                </c:pt>
                <c:pt idx="34" formatCode="General">
                  <c:v>6.49</c:v>
                </c:pt>
                <c:pt idx="35" formatCode="General">
                  <c:v>7.09</c:v>
                </c:pt>
                <c:pt idx="36" formatCode="General">
                  <c:v>6.51</c:v>
                </c:pt>
                <c:pt idx="37" formatCode="General">
                  <c:v>3.4</c:v>
                </c:pt>
                <c:pt idx="38" formatCode="General">
                  <c:v>5.38</c:v>
                </c:pt>
                <c:pt idx="40" formatCode="General">
                  <c:v>7.61</c:v>
                </c:pt>
                <c:pt idx="41" formatCode="General">
                  <c:v>8.3999999999999986</c:v>
                </c:pt>
                <c:pt idx="42" formatCode="General">
                  <c:v>9.3699999999999992</c:v>
                </c:pt>
                <c:pt idx="43" formatCode="General">
                  <c:v>9.6199999999999992</c:v>
                </c:pt>
                <c:pt idx="44" formatCode="General">
                  <c:v>8.6</c:v>
                </c:pt>
                <c:pt idx="45" formatCode="General">
                  <c:v>7.05</c:v>
                </c:pt>
                <c:pt idx="46" formatCode="General">
                  <c:v>7.59</c:v>
                </c:pt>
                <c:pt idx="47" formatCode="General">
                  <c:v>4.58</c:v>
                </c:pt>
                <c:pt idx="48" formatCode="General">
                  <c:v>3.7700000000000005</c:v>
                </c:pt>
                <c:pt idx="49" formatCode="General">
                  <c:v>2.83</c:v>
                </c:pt>
                <c:pt idx="50" formatCode="General">
                  <c:v>4.5200000000000005</c:v>
                </c:pt>
                <c:pt idx="51" formatCode="General">
                  <c:v>2.73</c:v>
                </c:pt>
                <c:pt idx="53" formatCode="General">
                  <c:v>7.48</c:v>
                </c:pt>
                <c:pt idx="54" formatCode="General">
                  <c:v>8.1649999999999991</c:v>
                </c:pt>
                <c:pt idx="55" formatCode="General">
                  <c:v>8.59</c:v>
                </c:pt>
                <c:pt idx="56" formatCode="General">
                  <c:v>6.71</c:v>
                </c:pt>
                <c:pt idx="57" formatCode="General">
                  <c:v>3.1</c:v>
                </c:pt>
                <c:pt idx="58" formatCode="General">
                  <c:v>4.4800000000000004</c:v>
                </c:pt>
                <c:pt idx="59" formatCode="General">
                  <c:v>2.83</c:v>
                </c:pt>
                <c:pt idx="60" formatCode="General">
                  <c:v>3.7</c:v>
                </c:pt>
                <c:pt idx="61" formatCode="General">
                  <c:v>4.43</c:v>
                </c:pt>
                <c:pt idx="62" formatCode="General">
                  <c:v>4.42</c:v>
                </c:pt>
                <c:pt idx="63" formatCode="General">
                  <c:v>4.57</c:v>
                </c:pt>
                <c:pt idx="64" formatCode="General">
                  <c:v>4.2</c:v>
                </c:pt>
                <c:pt idx="65" formatCode="General">
                  <c:v>6.29</c:v>
                </c:pt>
                <c:pt idx="67" formatCode="General">
                  <c:v>5.92</c:v>
                </c:pt>
                <c:pt idx="68" formatCode="General">
                  <c:v>8.2899999999999991</c:v>
                </c:pt>
                <c:pt idx="69" formatCode="General">
                  <c:v>7.4</c:v>
                </c:pt>
                <c:pt idx="70" formatCode="General">
                  <c:v>6.45</c:v>
                </c:pt>
                <c:pt idx="71" formatCode="General">
                  <c:v>5.1100000000000003</c:v>
                </c:pt>
                <c:pt idx="72" formatCode="General">
                  <c:v>5.55</c:v>
                </c:pt>
                <c:pt idx="73" formatCode="General">
                  <c:v>3.39</c:v>
                </c:pt>
                <c:pt idx="74" formatCode="General">
                  <c:v>4.7300000000000004</c:v>
                </c:pt>
                <c:pt idx="75" formatCode="General">
                  <c:v>5.6000000000000005</c:v>
                </c:pt>
                <c:pt idx="76" formatCode="General">
                  <c:v>2.19</c:v>
                </c:pt>
                <c:pt idx="77" formatCode="General">
                  <c:v>9.0399999999999991</c:v>
                </c:pt>
                <c:pt idx="78" formatCode="General">
                  <c:v>9.9599999999999991</c:v>
                </c:pt>
                <c:pt idx="79" formatCode="General">
                  <c:v>10.45</c:v>
                </c:pt>
                <c:pt idx="80" formatCode="General">
                  <c:v>9.6999999999999993</c:v>
                </c:pt>
                <c:pt idx="82" formatCode="General">
                  <c:v>10.26</c:v>
                </c:pt>
                <c:pt idx="83" formatCode="General">
                  <c:v>2.96</c:v>
                </c:pt>
                <c:pt idx="84" formatCode="General">
                  <c:v>15.72</c:v>
                </c:pt>
                <c:pt idx="85" formatCode="General">
                  <c:v>15.78</c:v>
                </c:pt>
                <c:pt idx="88" formatCode="General">
                  <c:v>15.62</c:v>
                </c:pt>
                <c:pt idx="94" formatCode="General">
                  <c:v>3.74</c:v>
                </c:pt>
                <c:pt idx="95" formatCode="General">
                  <c:v>2.63</c:v>
                </c:pt>
                <c:pt idx="96" formatCode="General">
                  <c:v>3.8899999999999997</c:v>
                </c:pt>
                <c:pt idx="97" formatCode="General">
                  <c:v>2.39</c:v>
                </c:pt>
                <c:pt idx="99" formatCode="General">
                  <c:v>3.79</c:v>
                </c:pt>
                <c:pt idx="100" formatCode="General">
                  <c:v>5.5600000000000005</c:v>
                </c:pt>
                <c:pt idx="101" formatCode="General">
                  <c:v>6.12</c:v>
                </c:pt>
                <c:pt idx="102" formatCode="General">
                  <c:v>7.9200000000000008</c:v>
                </c:pt>
                <c:pt idx="103" formatCode="General">
                  <c:v>7.34</c:v>
                </c:pt>
                <c:pt idx="104" formatCode="General">
                  <c:v>7.19</c:v>
                </c:pt>
                <c:pt idx="105" formatCode="General">
                  <c:v>6.1000000000000005</c:v>
                </c:pt>
                <c:pt idx="106" formatCode="General">
                  <c:v>6.97</c:v>
                </c:pt>
                <c:pt idx="107" formatCode="General">
                  <c:v>5.1000000000000005</c:v>
                </c:pt>
                <c:pt idx="108" formatCode="General">
                  <c:v>2.3600000000000003</c:v>
                </c:pt>
                <c:pt idx="109" formatCode="General">
                  <c:v>2.4300000000000002</c:v>
                </c:pt>
                <c:pt idx="111" formatCode="General">
                  <c:v>2.04</c:v>
                </c:pt>
                <c:pt idx="112" formatCode="General">
                  <c:v>6.62</c:v>
                </c:pt>
                <c:pt idx="113" formatCode="General">
                  <c:v>7.6000000000000005</c:v>
                </c:pt>
                <c:pt idx="114" formatCode="General">
                  <c:v>8.3999999999999986</c:v>
                </c:pt>
                <c:pt idx="115" formatCode="General">
                  <c:v>7.6800000000000006</c:v>
                </c:pt>
                <c:pt idx="116" formatCode="General">
                  <c:v>6</c:v>
                </c:pt>
                <c:pt idx="117" formatCode="General">
                  <c:v>2.7</c:v>
                </c:pt>
                <c:pt idx="118" formatCode="General">
                  <c:v>2.29</c:v>
                </c:pt>
                <c:pt idx="119" formatCode="General">
                  <c:v>2.8000000000000003</c:v>
                </c:pt>
                <c:pt idx="120" formatCode="General">
                  <c:v>2.23</c:v>
                </c:pt>
                <c:pt idx="122" formatCode="General">
                  <c:v>3.46</c:v>
                </c:pt>
                <c:pt idx="124" formatCode="General">
                  <c:v>6.2700000000000005</c:v>
                </c:pt>
                <c:pt idx="126" formatCode="General">
                  <c:v>8.0299999999999994</c:v>
                </c:pt>
                <c:pt idx="127" formatCode="General">
                  <c:v>8.01</c:v>
                </c:pt>
                <c:pt idx="128" formatCode="General">
                  <c:v>9.0299999999999994</c:v>
                </c:pt>
                <c:pt idx="129" formatCode="General">
                  <c:v>7.86</c:v>
                </c:pt>
                <c:pt idx="130" formatCode="General">
                  <c:v>7.3100000000000005</c:v>
                </c:pt>
                <c:pt idx="131" formatCode="General">
                  <c:v>5.5</c:v>
                </c:pt>
                <c:pt idx="132" formatCode="General">
                  <c:v>4.49</c:v>
                </c:pt>
                <c:pt idx="133" formatCode="General">
                  <c:v>4.1900000000000004</c:v>
                </c:pt>
                <c:pt idx="134" formatCode="General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0-4056-A54F-2F4A0E341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411968"/>
        <c:axId val="1"/>
      </c:lineChart>
      <c:catAx>
        <c:axId val="9754119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7541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21 Capilla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grafico'!$I$4:$T$4</c:f>
              <c:numCache>
                <c:formatCode>0.00</c:formatCode>
                <c:ptCount val="12"/>
                <c:pt idx="10">
                  <c:v>4.88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6D-414A-93DE-7EF19184F928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grafico'!$U$4:$AF$4</c:f>
              <c:numCache>
                <c:formatCode>0.00</c:formatCode>
                <c:ptCount val="12"/>
                <c:pt idx="1">
                  <c:v>8.02</c:v>
                </c:pt>
                <c:pt idx="2">
                  <c:v>8.5</c:v>
                </c:pt>
                <c:pt idx="3">
                  <c:v>9.1199999999999992</c:v>
                </c:pt>
                <c:pt idx="4">
                  <c:v>7.3500000000000005</c:v>
                </c:pt>
                <c:pt idx="6">
                  <c:v>5.28</c:v>
                </c:pt>
                <c:pt idx="7">
                  <c:v>4.87</c:v>
                </c:pt>
                <c:pt idx="8">
                  <c:v>3.27</c:v>
                </c:pt>
                <c:pt idx="9">
                  <c:v>3.45</c:v>
                </c:pt>
                <c:pt idx="10">
                  <c:v>4.57</c:v>
                </c:pt>
                <c:pt idx="11">
                  <c:v>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6D-414A-93DE-7EF19184F928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grafico'!$AG$4:$AR$4</c:f>
              <c:numCache>
                <c:formatCode>General</c:formatCode>
                <c:ptCount val="12"/>
                <c:pt idx="0">
                  <c:v>7.05</c:v>
                </c:pt>
                <c:pt idx="1">
                  <c:v>8.3099999999999987</c:v>
                </c:pt>
                <c:pt idx="2">
                  <c:v>8.7099999999999991</c:v>
                </c:pt>
                <c:pt idx="3">
                  <c:v>9.9899999999999984</c:v>
                </c:pt>
                <c:pt idx="4">
                  <c:v>7.8999999999999995</c:v>
                </c:pt>
                <c:pt idx="5">
                  <c:v>6.94</c:v>
                </c:pt>
                <c:pt idx="6">
                  <c:v>7.0600000000000005</c:v>
                </c:pt>
                <c:pt idx="7">
                  <c:v>5.8500000000000005</c:v>
                </c:pt>
                <c:pt idx="8">
                  <c:v>3.6500000000000004</c:v>
                </c:pt>
                <c:pt idx="9">
                  <c:v>3.3200000000000003</c:v>
                </c:pt>
                <c:pt idx="10">
                  <c:v>4.24</c:v>
                </c:pt>
                <c:pt idx="11" formatCode="0.00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6D-414A-93DE-7EF19184F92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grafico'!$AS$4:$BD$4</c:f>
              <c:numCache>
                <c:formatCode>General</c:formatCode>
                <c:ptCount val="12"/>
                <c:pt idx="0">
                  <c:v>7.01</c:v>
                </c:pt>
                <c:pt idx="1">
                  <c:v>7.8500000000000005</c:v>
                </c:pt>
                <c:pt idx="2">
                  <c:v>8.58</c:v>
                </c:pt>
                <c:pt idx="3">
                  <c:v>9.1599999999999984</c:v>
                </c:pt>
                <c:pt idx="4">
                  <c:v>9.81</c:v>
                </c:pt>
                <c:pt idx="5">
                  <c:v>7.12</c:v>
                </c:pt>
                <c:pt idx="6">
                  <c:v>6.49</c:v>
                </c:pt>
                <c:pt idx="7">
                  <c:v>7.09</c:v>
                </c:pt>
                <c:pt idx="8">
                  <c:v>6.51</c:v>
                </c:pt>
                <c:pt idx="9">
                  <c:v>3.4</c:v>
                </c:pt>
                <c:pt idx="10">
                  <c:v>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6D-414A-93DE-7EF19184F928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grafico'!$BE$4:$BP$4</c:f>
              <c:numCache>
                <c:formatCode>General</c:formatCode>
                <c:ptCount val="12"/>
                <c:pt idx="0">
                  <c:v>7.61</c:v>
                </c:pt>
                <c:pt idx="1">
                  <c:v>8.3999999999999986</c:v>
                </c:pt>
                <c:pt idx="2">
                  <c:v>9.3699999999999992</c:v>
                </c:pt>
                <c:pt idx="3">
                  <c:v>9.6199999999999992</c:v>
                </c:pt>
                <c:pt idx="4">
                  <c:v>8.6</c:v>
                </c:pt>
                <c:pt idx="5">
                  <c:v>7.05</c:v>
                </c:pt>
                <c:pt idx="6">
                  <c:v>7.59</c:v>
                </c:pt>
                <c:pt idx="7">
                  <c:v>4.58</c:v>
                </c:pt>
                <c:pt idx="8">
                  <c:v>3.7700000000000005</c:v>
                </c:pt>
                <c:pt idx="9">
                  <c:v>2.83</c:v>
                </c:pt>
                <c:pt idx="10">
                  <c:v>4.5200000000000005</c:v>
                </c:pt>
                <c:pt idx="11">
                  <c:v>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36D-414A-93DE-7EF19184F928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grafico'!$BQ$4:$CB$4</c:f>
              <c:numCache>
                <c:formatCode>General</c:formatCode>
                <c:ptCount val="12"/>
                <c:pt idx="1">
                  <c:v>7.48</c:v>
                </c:pt>
                <c:pt idx="2">
                  <c:v>8.1649999999999991</c:v>
                </c:pt>
                <c:pt idx="3">
                  <c:v>8.59</c:v>
                </c:pt>
                <c:pt idx="4">
                  <c:v>6.71</c:v>
                </c:pt>
                <c:pt idx="5">
                  <c:v>3.1</c:v>
                </c:pt>
                <c:pt idx="6">
                  <c:v>4.4800000000000004</c:v>
                </c:pt>
                <c:pt idx="7">
                  <c:v>2.83</c:v>
                </c:pt>
                <c:pt idx="8">
                  <c:v>3.7</c:v>
                </c:pt>
                <c:pt idx="9">
                  <c:v>4.43</c:v>
                </c:pt>
                <c:pt idx="10">
                  <c:v>4.42</c:v>
                </c:pt>
                <c:pt idx="11">
                  <c:v>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6D-414A-93DE-7EF19184F928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grafico'!$CC$4:$CN$4</c:f>
              <c:numCache>
                <c:formatCode>General</c:formatCode>
                <c:ptCount val="12"/>
                <c:pt idx="0">
                  <c:v>4.2</c:v>
                </c:pt>
                <c:pt idx="1">
                  <c:v>6.29</c:v>
                </c:pt>
                <c:pt idx="3">
                  <c:v>5.92</c:v>
                </c:pt>
                <c:pt idx="4">
                  <c:v>8.2899999999999991</c:v>
                </c:pt>
                <c:pt idx="5">
                  <c:v>7.4</c:v>
                </c:pt>
                <c:pt idx="6">
                  <c:v>6.45</c:v>
                </c:pt>
                <c:pt idx="7">
                  <c:v>5.1100000000000003</c:v>
                </c:pt>
                <c:pt idx="8">
                  <c:v>5.55</c:v>
                </c:pt>
                <c:pt idx="9">
                  <c:v>3.39</c:v>
                </c:pt>
                <c:pt idx="10">
                  <c:v>4.7300000000000004</c:v>
                </c:pt>
                <c:pt idx="11">
                  <c:v>5.6000000000000005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36D-414A-93DE-7EF19184F928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grafico'!$CO$4:$CZ$4</c:f>
              <c:numCache>
                <c:formatCode>General</c:formatCode>
                <c:ptCount val="12"/>
                <c:pt idx="0">
                  <c:v>2.19</c:v>
                </c:pt>
                <c:pt idx="1">
                  <c:v>9.0399999999999991</c:v>
                </c:pt>
                <c:pt idx="2">
                  <c:v>9.9599999999999991</c:v>
                </c:pt>
                <c:pt idx="3">
                  <c:v>10.45</c:v>
                </c:pt>
                <c:pt idx="4">
                  <c:v>9.6999999999999993</c:v>
                </c:pt>
                <c:pt idx="6">
                  <c:v>10.26</c:v>
                </c:pt>
                <c:pt idx="7">
                  <c:v>2.96</c:v>
                </c:pt>
                <c:pt idx="8">
                  <c:v>15.72</c:v>
                </c:pt>
                <c:pt idx="9">
                  <c:v>15.78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36D-414A-93DE-7EF19184F928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grafico'!$DA$4:$DL$4</c:f>
              <c:numCache>
                <c:formatCode>General</c:formatCode>
                <c:ptCount val="12"/>
                <c:pt idx="0">
                  <c:v>15.62</c:v>
                </c:pt>
                <c:pt idx="6">
                  <c:v>3.74</c:v>
                </c:pt>
                <c:pt idx="7">
                  <c:v>2.63</c:v>
                </c:pt>
                <c:pt idx="8">
                  <c:v>3.8899999999999997</c:v>
                </c:pt>
                <c:pt idx="9">
                  <c:v>2.39</c:v>
                </c:pt>
                <c:pt idx="11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36D-414A-93DE-7EF19184F928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grafico'!$DM$4:$DX$4</c:f>
              <c:numCache>
                <c:formatCode>General</c:formatCode>
                <c:ptCount val="12"/>
                <c:pt idx="0">
                  <c:v>5.5600000000000005</c:v>
                </c:pt>
                <c:pt idx="1">
                  <c:v>6.12</c:v>
                </c:pt>
                <c:pt idx="2">
                  <c:v>7.9200000000000008</c:v>
                </c:pt>
                <c:pt idx="3">
                  <c:v>7.34</c:v>
                </c:pt>
                <c:pt idx="4">
                  <c:v>7.19</c:v>
                </c:pt>
                <c:pt idx="5">
                  <c:v>6.1000000000000005</c:v>
                </c:pt>
                <c:pt idx="6">
                  <c:v>6.97</c:v>
                </c:pt>
                <c:pt idx="7">
                  <c:v>5.1000000000000005</c:v>
                </c:pt>
                <c:pt idx="8">
                  <c:v>2.3600000000000003</c:v>
                </c:pt>
                <c:pt idx="9">
                  <c:v>2.4300000000000002</c:v>
                </c:pt>
                <c:pt idx="11">
                  <c:v>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36D-414A-93DE-7EF19184F928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grafico'!$DY$4:$EJ$4</c:f>
              <c:numCache>
                <c:formatCode>General</c:formatCode>
                <c:ptCount val="12"/>
                <c:pt idx="0">
                  <c:v>6.62</c:v>
                </c:pt>
                <c:pt idx="1">
                  <c:v>7.6000000000000005</c:v>
                </c:pt>
                <c:pt idx="2">
                  <c:v>8.3999999999999986</c:v>
                </c:pt>
                <c:pt idx="3">
                  <c:v>7.6800000000000006</c:v>
                </c:pt>
                <c:pt idx="4">
                  <c:v>6</c:v>
                </c:pt>
                <c:pt idx="5">
                  <c:v>2.7</c:v>
                </c:pt>
                <c:pt idx="6">
                  <c:v>2.29</c:v>
                </c:pt>
                <c:pt idx="7">
                  <c:v>2.8000000000000003</c:v>
                </c:pt>
                <c:pt idx="8">
                  <c:v>2.23</c:v>
                </c:pt>
                <c:pt idx="10">
                  <c:v>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6D-414A-93DE-7EF19184F928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grafico'!$EK$4:$EV$4</c:f>
              <c:numCache>
                <c:formatCode>General</c:formatCode>
                <c:ptCount val="12"/>
                <c:pt idx="0">
                  <c:v>6.2700000000000005</c:v>
                </c:pt>
                <c:pt idx="2">
                  <c:v>8.0299999999999994</c:v>
                </c:pt>
                <c:pt idx="3">
                  <c:v>8.01</c:v>
                </c:pt>
                <c:pt idx="4">
                  <c:v>9.0299999999999994</c:v>
                </c:pt>
                <c:pt idx="5">
                  <c:v>7.86</c:v>
                </c:pt>
                <c:pt idx="6">
                  <c:v>7.3100000000000005</c:v>
                </c:pt>
                <c:pt idx="7">
                  <c:v>5.5</c:v>
                </c:pt>
                <c:pt idx="8">
                  <c:v>4.49</c:v>
                </c:pt>
                <c:pt idx="9">
                  <c:v>4.1900000000000004</c:v>
                </c:pt>
                <c:pt idx="1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36D-414A-93DE-7EF19184F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583920"/>
        <c:axId val="1"/>
      </c:lineChart>
      <c:catAx>
        <c:axId val="109258392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25839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775024795281"/>
          <c:y val="7.6127021986740789E-2"/>
          <c:w val="0.13125427816348215"/>
          <c:h val="0.87200043366630364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28 Rotonda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grafico'!$Q$5:$FL$5</c:f>
              <c:numCache>
                <c:formatCode>0.00</c:formatCode>
                <c:ptCount val="152"/>
                <c:pt idx="0">
                  <c:v>4.6100000000000003</c:v>
                </c:pt>
                <c:pt idx="1">
                  <c:v>2.33</c:v>
                </c:pt>
                <c:pt idx="2">
                  <c:v>4.6300000000000008</c:v>
                </c:pt>
                <c:pt idx="5" formatCode="General">
                  <c:v>8.7900000000000009</c:v>
                </c:pt>
                <c:pt idx="6">
                  <c:v>9.31</c:v>
                </c:pt>
                <c:pt idx="7">
                  <c:v>9.9500000000000011</c:v>
                </c:pt>
                <c:pt idx="8">
                  <c:v>7.8600000000000012</c:v>
                </c:pt>
                <c:pt idx="10" formatCode="General">
                  <c:v>4.8800000000000008</c:v>
                </c:pt>
                <c:pt idx="11">
                  <c:v>4.6300000000000008</c:v>
                </c:pt>
                <c:pt idx="16" formatCode="General">
                  <c:v>5.53</c:v>
                </c:pt>
                <c:pt idx="20" formatCode="General">
                  <c:v>8.56</c:v>
                </c:pt>
                <c:pt idx="21" formatCode="General">
                  <c:v>7.4</c:v>
                </c:pt>
                <c:pt idx="22" formatCode="General">
                  <c:v>7.53</c:v>
                </c:pt>
                <c:pt idx="23" formatCode="General">
                  <c:v>5.57</c:v>
                </c:pt>
                <c:pt idx="25" formatCode="General">
                  <c:v>2.7199999999999998</c:v>
                </c:pt>
                <c:pt idx="26" formatCode="General">
                  <c:v>3.7499999999999996</c:v>
                </c:pt>
                <c:pt idx="27" formatCode="General">
                  <c:v>4.71</c:v>
                </c:pt>
                <c:pt idx="30" formatCode="General">
                  <c:v>9.4500000000000011</c:v>
                </c:pt>
                <c:pt idx="31" formatCode="General">
                  <c:v>10.030000000000001</c:v>
                </c:pt>
                <c:pt idx="32" formatCode="General">
                  <c:v>9.5299999999999994</c:v>
                </c:pt>
                <c:pt idx="33" formatCode="General">
                  <c:v>7.6300000000000008</c:v>
                </c:pt>
                <c:pt idx="34" formatCode="General">
                  <c:v>7.61</c:v>
                </c:pt>
                <c:pt idx="36" formatCode="General">
                  <c:v>6.71</c:v>
                </c:pt>
                <c:pt idx="37" formatCode="General">
                  <c:v>2.81</c:v>
                </c:pt>
                <c:pt idx="38" formatCode="General">
                  <c:v>5.22</c:v>
                </c:pt>
                <c:pt idx="39" formatCode="General">
                  <c:v>5.01</c:v>
                </c:pt>
                <c:pt idx="43" formatCode="General">
                  <c:v>10.51</c:v>
                </c:pt>
                <c:pt idx="47" formatCode="General">
                  <c:v>4.2700000000000005</c:v>
                </c:pt>
                <c:pt idx="48" formatCode="General">
                  <c:v>3.21</c:v>
                </c:pt>
                <c:pt idx="55" formatCode="General">
                  <c:v>9.52</c:v>
                </c:pt>
                <c:pt idx="56" formatCode="General">
                  <c:v>7.03</c:v>
                </c:pt>
                <c:pt idx="57" formatCode="General">
                  <c:v>2.48</c:v>
                </c:pt>
                <c:pt idx="58" formatCode="General">
                  <c:v>4.37</c:v>
                </c:pt>
                <c:pt idx="59" formatCode="General">
                  <c:v>2.17</c:v>
                </c:pt>
                <c:pt idx="60" formatCode="General">
                  <c:v>3.34</c:v>
                </c:pt>
                <c:pt idx="62" formatCode="General">
                  <c:v>4.04</c:v>
                </c:pt>
                <c:pt idx="66" formatCode="General">
                  <c:v>7.32</c:v>
                </c:pt>
                <c:pt idx="67" formatCode="General">
                  <c:v>9.32</c:v>
                </c:pt>
                <c:pt idx="68" formatCode="General">
                  <c:v>9.33</c:v>
                </c:pt>
                <c:pt idx="73" formatCode="General">
                  <c:v>2.57</c:v>
                </c:pt>
                <c:pt idx="74" formatCode="General">
                  <c:v>4.1800000000000006</c:v>
                </c:pt>
                <c:pt idx="75" formatCode="General">
                  <c:v>5.21</c:v>
                </c:pt>
                <c:pt idx="79" formatCode="General">
                  <c:v>10.89</c:v>
                </c:pt>
                <c:pt idx="80" formatCode="General">
                  <c:v>9.82</c:v>
                </c:pt>
                <c:pt idx="81" formatCode="General">
                  <c:v>7.29</c:v>
                </c:pt>
                <c:pt idx="82" formatCode="General">
                  <c:v>7.6000000000000005</c:v>
                </c:pt>
                <c:pt idx="83" formatCode="General">
                  <c:v>5.87</c:v>
                </c:pt>
                <c:pt idx="84" formatCode="General">
                  <c:v>4.2200000000000006</c:v>
                </c:pt>
                <c:pt idx="86" formatCode="General">
                  <c:v>6.73</c:v>
                </c:pt>
                <c:pt idx="87" formatCode="General">
                  <c:v>7.12</c:v>
                </c:pt>
                <c:pt idx="93" formatCode="General">
                  <c:v>7.7100000000000009</c:v>
                </c:pt>
                <c:pt idx="94" formatCode="General">
                  <c:v>3.9999999999999996</c:v>
                </c:pt>
                <c:pt idx="99" formatCode="General">
                  <c:v>4.0600000000000005</c:v>
                </c:pt>
                <c:pt idx="105" formatCode="General">
                  <c:v>9.15</c:v>
                </c:pt>
                <c:pt idx="109" formatCode="General">
                  <c:v>2.58</c:v>
                </c:pt>
                <c:pt idx="113" formatCode="General">
                  <c:v>3.4</c:v>
                </c:pt>
                <c:pt idx="117" formatCode="General">
                  <c:v>1.7799999999999998</c:v>
                </c:pt>
                <c:pt idx="118" formatCode="General">
                  <c:v>2.36</c:v>
                </c:pt>
                <c:pt idx="119" formatCode="General">
                  <c:v>2.83</c:v>
                </c:pt>
                <c:pt idx="120" formatCode="General">
                  <c:v>2.29</c:v>
                </c:pt>
                <c:pt idx="131" formatCode="General">
                  <c:v>5.83</c:v>
                </c:pt>
                <c:pt idx="133" formatCode="General">
                  <c:v>4.1000000000000005</c:v>
                </c:pt>
                <c:pt idx="134" formatCode="General">
                  <c:v>3.08</c:v>
                </c:pt>
                <c:pt idx="137" formatCode="General">
                  <c:v>5.28</c:v>
                </c:pt>
                <c:pt idx="139" formatCode="General">
                  <c:v>9.5300000000000011</c:v>
                </c:pt>
                <c:pt idx="140" formatCode="General">
                  <c:v>5.9700000000000006</c:v>
                </c:pt>
                <c:pt idx="141" formatCode="General">
                  <c:v>4.42</c:v>
                </c:pt>
                <c:pt idx="142" formatCode="General">
                  <c:v>5.04</c:v>
                </c:pt>
                <c:pt idx="143" formatCode="General">
                  <c:v>4.91</c:v>
                </c:pt>
                <c:pt idx="144" formatCode="General">
                  <c:v>4.96</c:v>
                </c:pt>
                <c:pt idx="147" formatCode="General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A-4AC3-8E36-622C59B3EEE4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grafico'!$Q$6:$FL$6</c:f>
              <c:numCache>
                <c:formatCode>0.00</c:formatCode>
                <c:ptCount val="152"/>
                <c:pt idx="3">
                  <c:v>7.42</c:v>
                </c:pt>
                <c:pt idx="4" formatCode="General">
                  <c:v>10.18</c:v>
                </c:pt>
                <c:pt idx="9">
                  <c:v>7.33</c:v>
                </c:pt>
                <c:pt idx="12">
                  <c:v>4.8100000000000005</c:v>
                </c:pt>
                <c:pt idx="13">
                  <c:v>6.3500000000000005</c:v>
                </c:pt>
                <c:pt idx="14">
                  <c:v>8.0200000000000014</c:v>
                </c:pt>
                <c:pt idx="15">
                  <c:v>9.35</c:v>
                </c:pt>
                <c:pt idx="17" formatCode="General">
                  <c:v>12.19</c:v>
                </c:pt>
                <c:pt idx="18" formatCode="General">
                  <c:v>12.44</c:v>
                </c:pt>
                <c:pt idx="19" formatCode="General">
                  <c:v>13.700000000000001</c:v>
                </c:pt>
                <c:pt idx="24" formatCode="General">
                  <c:v>6.2600000000000007</c:v>
                </c:pt>
                <c:pt idx="28" formatCode="General">
                  <c:v>9.94</c:v>
                </c:pt>
                <c:pt idx="29" formatCode="General">
                  <c:v>12.49</c:v>
                </c:pt>
                <c:pt idx="35" formatCode="General">
                  <c:v>10.39</c:v>
                </c:pt>
                <c:pt idx="40" formatCode="General">
                  <c:v>10.32</c:v>
                </c:pt>
                <c:pt idx="41" formatCode="General">
                  <c:v>6.23</c:v>
                </c:pt>
                <c:pt idx="42" formatCode="General">
                  <c:v>12.4</c:v>
                </c:pt>
                <c:pt idx="44" formatCode="General">
                  <c:v>11.25</c:v>
                </c:pt>
                <c:pt idx="45" formatCode="General">
                  <c:v>9.4700000000000006</c:v>
                </c:pt>
                <c:pt idx="46" formatCode="General">
                  <c:v>10.14</c:v>
                </c:pt>
                <c:pt idx="49" formatCode="General">
                  <c:v>4.4400000000000004</c:v>
                </c:pt>
                <c:pt idx="50" formatCode="General">
                  <c:v>6.5900000000000007</c:v>
                </c:pt>
                <c:pt idx="51" formatCode="General">
                  <c:v>4.79</c:v>
                </c:pt>
                <c:pt idx="53" formatCode="General">
                  <c:v>9.98</c:v>
                </c:pt>
                <c:pt idx="54" formatCode="General">
                  <c:v>12.8</c:v>
                </c:pt>
                <c:pt idx="61" formatCode="General">
                  <c:v>5.8800000000000008</c:v>
                </c:pt>
                <c:pt idx="63" formatCode="General">
                  <c:v>6.24</c:v>
                </c:pt>
                <c:pt idx="64" formatCode="General">
                  <c:v>5.95</c:v>
                </c:pt>
                <c:pt idx="65" formatCode="General">
                  <c:v>7.62</c:v>
                </c:pt>
                <c:pt idx="69" formatCode="General">
                  <c:v>7.9700000000000006</c:v>
                </c:pt>
                <c:pt idx="70" formatCode="General">
                  <c:v>7.7100000000000009</c:v>
                </c:pt>
                <c:pt idx="71" formatCode="General">
                  <c:v>6.2200000000000006</c:v>
                </c:pt>
                <c:pt idx="72" formatCode="General">
                  <c:v>6.32</c:v>
                </c:pt>
                <c:pt idx="76" formatCode="General">
                  <c:v>9.7200000000000006</c:v>
                </c:pt>
                <c:pt idx="77" formatCode="General">
                  <c:v>11.19</c:v>
                </c:pt>
                <c:pt idx="78" formatCode="General">
                  <c:v>13.73</c:v>
                </c:pt>
                <c:pt idx="85" formatCode="General">
                  <c:v>4.45</c:v>
                </c:pt>
                <c:pt idx="88" formatCode="General">
                  <c:v>10.25</c:v>
                </c:pt>
                <c:pt idx="89" formatCode="General">
                  <c:v>11.09</c:v>
                </c:pt>
                <c:pt idx="90" formatCode="General">
                  <c:v>11.610000000000001</c:v>
                </c:pt>
                <c:pt idx="91" formatCode="General">
                  <c:v>11.39</c:v>
                </c:pt>
                <c:pt idx="92" formatCode="General">
                  <c:v>11.44</c:v>
                </c:pt>
                <c:pt idx="95" formatCode="General">
                  <c:v>4.8900000000000006</c:v>
                </c:pt>
                <c:pt idx="96" formatCode="General">
                  <c:v>6.0499999999999989</c:v>
                </c:pt>
                <c:pt idx="97" formatCode="General">
                  <c:v>5.46</c:v>
                </c:pt>
                <c:pt idx="98" formatCode="General">
                  <c:v>4.3500000000000005</c:v>
                </c:pt>
                <c:pt idx="100" formatCode="General">
                  <c:v>8.77</c:v>
                </c:pt>
                <c:pt idx="101" formatCode="General">
                  <c:v>11.05</c:v>
                </c:pt>
                <c:pt idx="102" formatCode="General">
                  <c:v>11.75</c:v>
                </c:pt>
                <c:pt idx="103" formatCode="General">
                  <c:v>8.8000000000000007</c:v>
                </c:pt>
                <c:pt idx="104" formatCode="General">
                  <c:v>10.68</c:v>
                </c:pt>
                <c:pt idx="106" formatCode="General">
                  <c:v>10.44</c:v>
                </c:pt>
                <c:pt idx="107" formatCode="General">
                  <c:v>8.1300000000000008</c:v>
                </c:pt>
                <c:pt idx="108" formatCode="General">
                  <c:v>4.99</c:v>
                </c:pt>
                <c:pt idx="110" formatCode="General">
                  <c:v>6.5900000000000007</c:v>
                </c:pt>
                <c:pt idx="111" formatCode="General">
                  <c:v>8.84</c:v>
                </c:pt>
                <c:pt idx="112" formatCode="General">
                  <c:v>10.44</c:v>
                </c:pt>
                <c:pt idx="114" formatCode="General">
                  <c:v>12.200000000000001</c:v>
                </c:pt>
                <c:pt idx="115" formatCode="General">
                  <c:v>9.1100000000000012</c:v>
                </c:pt>
                <c:pt idx="116" formatCode="General">
                  <c:v>9.15</c:v>
                </c:pt>
                <c:pt idx="121" formatCode="General">
                  <c:v>4.92</c:v>
                </c:pt>
                <c:pt idx="122" formatCode="General">
                  <c:v>5.98</c:v>
                </c:pt>
                <c:pt idx="123" formatCode="General">
                  <c:v>7.58</c:v>
                </c:pt>
                <c:pt idx="124" formatCode="General">
                  <c:v>9.1300000000000008</c:v>
                </c:pt>
                <c:pt idx="125" formatCode="General">
                  <c:v>11.3</c:v>
                </c:pt>
                <c:pt idx="126" formatCode="General">
                  <c:v>11.46</c:v>
                </c:pt>
                <c:pt idx="127" formatCode="General">
                  <c:v>12.040000000000001</c:v>
                </c:pt>
                <c:pt idx="128" formatCode="General">
                  <c:v>12.85</c:v>
                </c:pt>
                <c:pt idx="129" formatCode="General">
                  <c:v>11.040000000000001</c:v>
                </c:pt>
                <c:pt idx="130" formatCode="General">
                  <c:v>10.65</c:v>
                </c:pt>
                <c:pt idx="132" formatCode="General">
                  <c:v>8.18</c:v>
                </c:pt>
                <c:pt idx="135" formatCode="General">
                  <c:v>6.7700000000000005</c:v>
                </c:pt>
                <c:pt idx="136" formatCode="General">
                  <c:v>9.27</c:v>
                </c:pt>
                <c:pt idx="138" formatCode="General">
                  <c:v>11.75</c:v>
                </c:pt>
                <c:pt idx="145" formatCode="General">
                  <c:v>6.0500000000000007</c:v>
                </c:pt>
                <c:pt idx="146" formatCode="General">
                  <c:v>5.03</c:v>
                </c:pt>
                <c:pt idx="148" formatCode="General">
                  <c:v>9.120000000000001</c:v>
                </c:pt>
                <c:pt idx="149" formatCode="General">
                  <c:v>9.93</c:v>
                </c:pt>
                <c:pt idx="150" formatCode="General">
                  <c:v>11.02</c:v>
                </c:pt>
                <c:pt idx="151" formatCode="General">
                  <c:v>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DA-4AC3-8E36-622C59B3E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49552"/>
        <c:axId val="1"/>
      </c:lineChart>
      <c:catAx>
        <c:axId val="1044495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449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28 Rotonda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grafico'!$I$5:$T$5</c:f>
              <c:numCache>
                <c:formatCode>0.00</c:formatCode>
                <c:ptCount val="12"/>
                <c:pt idx="8">
                  <c:v>4.6100000000000003</c:v>
                </c:pt>
                <c:pt idx="9">
                  <c:v>2.33</c:v>
                </c:pt>
                <c:pt idx="10">
                  <c:v>4.6300000000000008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6C-419D-9092-40056A305ACF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grafico'!$U$5:$AF$5</c:f>
              <c:numCache>
                <c:formatCode>General</c:formatCode>
                <c:ptCount val="12"/>
                <c:pt idx="1">
                  <c:v>8.7900000000000009</c:v>
                </c:pt>
                <c:pt idx="2" formatCode="0.00">
                  <c:v>9.31</c:v>
                </c:pt>
                <c:pt idx="3" formatCode="0.00">
                  <c:v>9.9500000000000011</c:v>
                </c:pt>
                <c:pt idx="4" formatCode="0.00">
                  <c:v>7.8600000000000012</c:v>
                </c:pt>
                <c:pt idx="6">
                  <c:v>4.8800000000000008</c:v>
                </c:pt>
                <c:pt idx="7" formatCode="0.00">
                  <c:v>4.6300000000000008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C-419D-9092-40056A305ACF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grafico'!$AG$5:$AR$5</c:f>
              <c:numCache>
                <c:formatCode>General</c:formatCode>
                <c:ptCount val="12"/>
                <c:pt idx="0">
                  <c:v>5.53</c:v>
                </c:pt>
                <c:pt idx="4">
                  <c:v>8.56</c:v>
                </c:pt>
                <c:pt idx="5">
                  <c:v>7.4</c:v>
                </c:pt>
                <c:pt idx="6">
                  <c:v>7.53</c:v>
                </c:pt>
                <c:pt idx="7">
                  <c:v>5.57</c:v>
                </c:pt>
                <c:pt idx="9">
                  <c:v>2.7199999999999998</c:v>
                </c:pt>
                <c:pt idx="10">
                  <c:v>3.7499999999999996</c:v>
                </c:pt>
                <c:pt idx="11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C-419D-9092-40056A305ACF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grafico'!$AS$5:$BD$5</c:f>
              <c:numCache>
                <c:formatCode>General</c:formatCode>
                <c:ptCount val="12"/>
                <c:pt idx="2">
                  <c:v>9.4500000000000011</c:v>
                </c:pt>
                <c:pt idx="3">
                  <c:v>10.030000000000001</c:v>
                </c:pt>
                <c:pt idx="4">
                  <c:v>9.5299999999999994</c:v>
                </c:pt>
                <c:pt idx="5">
                  <c:v>7.6300000000000008</c:v>
                </c:pt>
                <c:pt idx="6">
                  <c:v>7.61</c:v>
                </c:pt>
                <c:pt idx="8">
                  <c:v>6.71</c:v>
                </c:pt>
                <c:pt idx="9">
                  <c:v>2.81</c:v>
                </c:pt>
                <c:pt idx="10">
                  <c:v>5.22</c:v>
                </c:pt>
                <c:pt idx="11">
                  <c:v>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C-419D-9092-40056A305ACF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grafico'!$BE$5:$BP$5</c:f>
              <c:numCache>
                <c:formatCode>General</c:formatCode>
                <c:ptCount val="12"/>
                <c:pt idx="3">
                  <c:v>10.51</c:v>
                </c:pt>
                <c:pt idx="7">
                  <c:v>4.2700000000000005</c:v>
                </c:pt>
                <c:pt idx="8">
                  <c:v>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C-419D-9092-40056A305ACF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grafico'!$BQ$5:$CB$5</c:f>
              <c:numCache>
                <c:formatCode>General</c:formatCode>
                <c:ptCount val="12"/>
                <c:pt idx="3">
                  <c:v>9.52</c:v>
                </c:pt>
                <c:pt idx="4">
                  <c:v>7.03</c:v>
                </c:pt>
                <c:pt idx="5">
                  <c:v>2.48</c:v>
                </c:pt>
                <c:pt idx="6">
                  <c:v>4.37</c:v>
                </c:pt>
                <c:pt idx="7">
                  <c:v>2.17</c:v>
                </c:pt>
                <c:pt idx="8">
                  <c:v>3.34</c:v>
                </c:pt>
                <c:pt idx="10">
                  <c:v>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C-419D-9092-40056A305ACF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grafico'!$CC$5:$CN$5</c:f>
              <c:numCache>
                <c:formatCode>General</c:formatCode>
                <c:ptCount val="12"/>
                <c:pt idx="2">
                  <c:v>7.32</c:v>
                </c:pt>
                <c:pt idx="3">
                  <c:v>9.32</c:v>
                </c:pt>
                <c:pt idx="4">
                  <c:v>9.33</c:v>
                </c:pt>
                <c:pt idx="9">
                  <c:v>2.57</c:v>
                </c:pt>
                <c:pt idx="10">
                  <c:v>4.1800000000000006</c:v>
                </c:pt>
                <c:pt idx="11">
                  <c:v>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C-419D-9092-40056A305ACF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grafico'!$CO$5:$CZ$5</c:f>
              <c:numCache>
                <c:formatCode>General</c:formatCode>
                <c:ptCount val="12"/>
                <c:pt idx="3">
                  <c:v>10.89</c:v>
                </c:pt>
                <c:pt idx="4">
                  <c:v>9.82</c:v>
                </c:pt>
                <c:pt idx="5">
                  <c:v>7.29</c:v>
                </c:pt>
                <c:pt idx="6">
                  <c:v>7.6000000000000005</c:v>
                </c:pt>
                <c:pt idx="7">
                  <c:v>5.87</c:v>
                </c:pt>
                <c:pt idx="8">
                  <c:v>4.2200000000000006</c:v>
                </c:pt>
                <c:pt idx="10">
                  <c:v>6.73</c:v>
                </c:pt>
                <c:pt idx="11">
                  <c:v>7.12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C-419D-9092-40056A305ACF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grafico'!$DA$5:$DL$5</c:f>
              <c:numCache>
                <c:formatCode>General</c:formatCode>
                <c:ptCount val="12"/>
                <c:pt idx="5">
                  <c:v>7.7100000000000009</c:v>
                </c:pt>
                <c:pt idx="6">
                  <c:v>3.9999999999999996</c:v>
                </c:pt>
                <c:pt idx="11">
                  <c:v>4.0600000000000005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C-419D-9092-40056A305ACF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grafico'!$DM$5:$DX$5</c:f>
              <c:numCache>
                <c:formatCode>General</c:formatCode>
                <c:ptCount val="12"/>
                <c:pt idx="5">
                  <c:v>9.15</c:v>
                </c:pt>
                <c:pt idx="9">
                  <c:v>2.58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C-419D-9092-40056A305ACF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grafico'!$DY$5:$EJ$5</c:f>
              <c:numCache>
                <c:formatCode>General</c:formatCode>
                <c:ptCount val="12"/>
                <c:pt idx="1">
                  <c:v>3.4</c:v>
                </c:pt>
                <c:pt idx="5">
                  <c:v>1.7799999999999998</c:v>
                </c:pt>
                <c:pt idx="6">
                  <c:v>2.36</c:v>
                </c:pt>
                <c:pt idx="7">
                  <c:v>2.83</c:v>
                </c:pt>
                <c:pt idx="8">
                  <c:v>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36C-419D-9092-40056A305ACF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grafico'!$EK$5:$EV$5</c:f>
              <c:numCache>
                <c:formatCode>General</c:formatCode>
                <c:ptCount val="12"/>
                <c:pt idx="7">
                  <c:v>5.83</c:v>
                </c:pt>
                <c:pt idx="9">
                  <c:v>4.1000000000000005</c:v>
                </c:pt>
                <c:pt idx="10">
                  <c:v>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36C-419D-9092-40056A305ACF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grafico'!$EW$5:$FH$5</c:f>
              <c:numCache>
                <c:formatCode>General</c:formatCode>
                <c:ptCount val="12"/>
                <c:pt idx="1">
                  <c:v>5.28</c:v>
                </c:pt>
                <c:pt idx="3">
                  <c:v>9.5300000000000011</c:v>
                </c:pt>
                <c:pt idx="4">
                  <c:v>5.9700000000000006</c:v>
                </c:pt>
                <c:pt idx="5">
                  <c:v>4.42</c:v>
                </c:pt>
                <c:pt idx="6">
                  <c:v>5.04</c:v>
                </c:pt>
                <c:pt idx="7">
                  <c:v>4.91</c:v>
                </c:pt>
                <c:pt idx="8">
                  <c:v>4.96</c:v>
                </c:pt>
                <c:pt idx="11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36C-419D-9092-40056A305ACF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grafico'!$FI$5:$FT$5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36C-419D-9092-40056A30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537872"/>
        <c:axId val="1"/>
      </c:lineChart>
      <c:catAx>
        <c:axId val="3725378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2537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775024795281"/>
          <c:y val="5.5365106899447847E-2"/>
          <c:w val="0.13125427816348215"/>
          <c:h val="0.7958734116795628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8 Barlovento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grafico'!$Q$7:$FL$7</c:f>
              <c:numCache>
                <c:formatCode>0.00</c:formatCode>
                <c:ptCount val="152"/>
                <c:pt idx="1">
                  <c:v>3.35</c:v>
                </c:pt>
                <c:pt idx="2">
                  <c:v>7.59</c:v>
                </c:pt>
                <c:pt idx="3">
                  <c:v>7.4399999999999995</c:v>
                </c:pt>
                <c:pt idx="5" formatCode="General">
                  <c:v>13.6</c:v>
                </c:pt>
                <c:pt idx="6">
                  <c:v>14.35</c:v>
                </c:pt>
                <c:pt idx="7">
                  <c:v>15.12</c:v>
                </c:pt>
                <c:pt idx="8">
                  <c:v>12.41</c:v>
                </c:pt>
                <c:pt idx="9">
                  <c:v>7.29</c:v>
                </c:pt>
                <c:pt idx="10">
                  <c:v>7.04</c:v>
                </c:pt>
                <c:pt idx="11">
                  <c:v>7.57</c:v>
                </c:pt>
                <c:pt idx="12">
                  <c:v>3.69</c:v>
                </c:pt>
                <c:pt idx="13">
                  <c:v>3.76</c:v>
                </c:pt>
                <c:pt idx="14">
                  <c:v>7.63</c:v>
                </c:pt>
                <c:pt idx="15">
                  <c:v>9.6300000000000008</c:v>
                </c:pt>
                <c:pt idx="16">
                  <c:v>11.85</c:v>
                </c:pt>
                <c:pt idx="18" formatCode="General">
                  <c:v>14.48</c:v>
                </c:pt>
                <c:pt idx="20" formatCode="General">
                  <c:v>13.35</c:v>
                </c:pt>
                <c:pt idx="21" formatCode="General">
                  <c:v>11.89</c:v>
                </c:pt>
                <c:pt idx="22" formatCode="General">
                  <c:v>11.85</c:v>
                </c:pt>
                <c:pt idx="23" formatCode="General">
                  <c:v>8.76</c:v>
                </c:pt>
                <c:pt idx="24" formatCode="General">
                  <c:v>6.07</c:v>
                </c:pt>
                <c:pt idx="25" formatCode="General">
                  <c:v>4.0200000000000005</c:v>
                </c:pt>
                <c:pt idx="26" formatCode="General">
                  <c:v>6.39</c:v>
                </c:pt>
                <c:pt idx="31" formatCode="General">
                  <c:v>17.270000000000003</c:v>
                </c:pt>
                <c:pt idx="39" formatCode="General">
                  <c:v>7.5</c:v>
                </c:pt>
                <c:pt idx="47" formatCode="General">
                  <c:v>7.58</c:v>
                </c:pt>
                <c:pt idx="55" formatCode="General">
                  <c:v>14.66</c:v>
                </c:pt>
                <c:pt idx="59" formatCode="General">
                  <c:v>3.2</c:v>
                </c:pt>
                <c:pt idx="85" formatCode="General">
                  <c:v>3.44</c:v>
                </c:pt>
                <c:pt idx="113" formatCode="General">
                  <c:v>4.74</c:v>
                </c:pt>
                <c:pt idx="127" formatCode="General">
                  <c:v>14.8</c:v>
                </c:pt>
                <c:pt idx="132" formatCode="General">
                  <c:v>9.8699999999999992</c:v>
                </c:pt>
                <c:pt idx="134" formatCode="General">
                  <c:v>3.5</c:v>
                </c:pt>
                <c:pt idx="139" formatCode="General">
                  <c:v>14.82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44-4DDC-AF31-1248B986EEFC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grafico'!$Q$8:$FL$8</c:f>
              <c:numCache>
                <c:formatCode>0.00</c:formatCode>
                <c:ptCount val="152"/>
                <c:pt idx="4" formatCode="General">
                  <c:v>12.41</c:v>
                </c:pt>
                <c:pt idx="17" formatCode="General">
                  <c:v>14.709999999999999</c:v>
                </c:pt>
                <c:pt idx="19" formatCode="General">
                  <c:v>18</c:v>
                </c:pt>
                <c:pt idx="27">
                  <c:v>8.2000000000000011</c:v>
                </c:pt>
                <c:pt idx="28" formatCode="General">
                  <c:v>12.08</c:v>
                </c:pt>
                <c:pt idx="29" formatCode="General">
                  <c:v>13.82</c:v>
                </c:pt>
                <c:pt idx="30" formatCode="General">
                  <c:v>15.52</c:v>
                </c:pt>
                <c:pt idx="32" formatCode="General">
                  <c:v>15.9</c:v>
                </c:pt>
                <c:pt idx="34" formatCode="General">
                  <c:v>20.330000000000002</c:v>
                </c:pt>
                <c:pt idx="35" formatCode="General">
                  <c:v>12.62</c:v>
                </c:pt>
                <c:pt idx="36" formatCode="General">
                  <c:v>12.29</c:v>
                </c:pt>
                <c:pt idx="37" formatCode="General">
                  <c:v>3.67</c:v>
                </c:pt>
                <c:pt idx="38" formatCode="General">
                  <c:v>8.24</c:v>
                </c:pt>
                <c:pt idx="40" formatCode="General">
                  <c:v>13.67</c:v>
                </c:pt>
                <c:pt idx="41" formatCode="General">
                  <c:v>15.15</c:v>
                </c:pt>
                <c:pt idx="42" formatCode="General">
                  <c:v>17.970000000000002</c:v>
                </c:pt>
                <c:pt idx="43" formatCode="General">
                  <c:v>18.8</c:v>
                </c:pt>
                <c:pt idx="44" formatCode="General">
                  <c:v>15.55</c:v>
                </c:pt>
                <c:pt idx="45" formatCode="General">
                  <c:v>12.65</c:v>
                </c:pt>
                <c:pt idx="46" formatCode="General">
                  <c:v>13.56</c:v>
                </c:pt>
                <c:pt idx="48" formatCode="General">
                  <c:v>5.64</c:v>
                </c:pt>
                <c:pt idx="49" formatCode="General">
                  <c:v>9.23</c:v>
                </c:pt>
                <c:pt idx="50" formatCode="General">
                  <c:v>7.62</c:v>
                </c:pt>
                <c:pt idx="51" formatCode="General">
                  <c:v>3.96</c:v>
                </c:pt>
                <c:pt idx="53" formatCode="General">
                  <c:v>13.35</c:v>
                </c:pt>
                <c:pt idx="54" formatCode="General">
                  <c:v>14.25</c:v>
                </c:pt>
                <c:pt idx="56" formatCode="General">
                  <c:v>11.29</c:v>
                </c:pt>
                <c:pt idx="57" formatCode="General">
                  <c:v>3.7</c:v>
                </c:pt>
                <c:pt idx="58" formatCode="General">
                  <c:v>7.15</c:v>
                </c:pt>
                <c:pt idx="60" formatCode="General">
                  <c:v>5.82</c:v>
                </c:pt>
                <c:pt idx="61" formatCode="General">
                  <c:v>6.46</c:v>
                </c:pt>
                <c:pt idx="62" formatCode="General">
                  <c:v>6.76</c:v>
                </c:pt>
                <c:pt idx="63" formatCode="General">
                  <c:v>7.4</c:v>
                </c:pt>
                <c:pt idx="64" formatCode="General">
                  <c:v>5.92</c:v>
                </c:pt>
                <c:pt idx="65" formatCode="General">
                  <c:v>10.96</c:v>
                </c:pt>
                <c:pt idx="66" formatCode="General">
                  <c:v>13.28</c:v>
                </c:pt>
                <c:pt idx="67" formatCode="General">
                  <c:v>14.69</c:v>
                </c:pt>
                <c:pt idx="68" formatCode="General">
                  <c:v>14.63</c:v>
                </c:pt>
                <c:pt idx="69" formatCode="General">
                  <c:v>12.77</c:v>
                </c:pt>
                <c:pt idx="70" formatCode="General">
                  <c:v>10.93</c:v>
                </c:pt>
                <c:pt idx="71" formatCode="General">
                  <c:v>8.33</c:v>
                </c:pt>
                <c:pt idx="72" formatCode="General">
                  <c:v>8.17</c:v>
                </c:pt>
                <c:pt idx="73" formatCode="General">
                  <c:v>3.83</c:v>
                </c:pt>
                <c:pt idx="74" formatCode="General">
                  <c:v>6.67</c:v>
                </c:pt>
                <c:pt idx="75" formatCode="General">
                  <c:v>8.7100000000000009</c:v>
                </c:pt>
                <c:pt idx="76" formatCode="General">
                  <c:v>13.48</c:v>
                </c:pt>
                <c:pt idx="77" formatCode="General">
                  <c:v>14.93</c:v>
                </c:pt>
                <c:pt idx="78" formatCode="General">
                  <c:v>17.440000000000001</c:v>
                </c:pt>
                <c:pt idx="79" formatCode="General">
                  <c:v>17.5</c:v>
                </c:pt>
                <c:pt idx="80" formatCode="General">
                  <c:v>15.17</c:v>
                </c:pt>
                <c:pt idx="81" formatCode="General">
                  <c:v>11.59</c:v>
                </c:pt>
                <c:pt idx="82" formatCode="General">
                  <c:v>12.2</c:v>
                </c:pt>
                <c:pt idx="83" formatCode="General">
                  <c:v>9.3699999999999992</c:v>
                </c:pt>
                <c:pt idx="84" formatCode="General">
                  <c:v>7.8</c:v>
                </c:pt>
                <c:pt idx="86" formatCode="General">
                  <c:v>8.91</c:v>
                </c:pt>
                <c:pt idx="87" formatCode="General">
                  <c:v>9.49</c:v>
                </c:pt>
                <c:pt idx="88" formatCode="General">
                  <c:v>13</c:v>
                </c:pt>
                <c:pt idx="89" formatCode="General">
                  <c:v>14.63</c:v>
                </c:pt>
                <c:pt idx="90" formatCode="General">
                  <c:v>16.72</c:v>
                </c:pt>
                <c:pt idx="91" formatCode="General">
                  <c:v>15.43</c:v>
                </c:pt>
                <c:pt idx="92" formatCode="General">
                  <c:v>16.82</c:v>
                </c:pt>
                <c:pt idx="93" formatCode="General">
                  <c:v>10.3</c:v>
                </c:pt>
                <c:pt idx="94" formatCode="General">
                  <c:v>6.63</c:v>
                </c:pt>
                <c:pt idx="95" formatCode="General">
                  <c:v>4.24</c:v>
                </c:pt>
                <c:pt idx="96" formatCode="General">
                  <c:v>6.66</c:v>
                </c:pt>
                <c:pt idx="97" formatCode="General">
                  <c:v>3.59</c:v>
                </c:pt>
                <c:pt idx="98" formatCode="General">
                  <c:v>3.39</c:v>
                </c:pt>
                <c:pt idx="99" formatCode="General">
                  <c:v>6.89</c:v>
                </c:pt>
                <c:pt idx="100" formatCode="General">
                  <c:v>10.44</c:v>
                </c:pt>
                <c:pt idx="101" formatCode="General">
                  <c:v>13.49</c:v>
                </c:pt>
                <c:pt idx="102" formatCode="General">
                  <c:v>12.1</c:v>
                </c:pt>
                <c:pt idx="103" formatCode="General">
                  <c:v>14.1</c:v>
                </c:pt>
                <c:pt idx="104" formatCode="General">
                  <c:v>13.88</c:v>
                </c:pt>
                <c:pt idx="105" formatCode="General">
                  <c:v>11.88</c:v>
                </c:pt>
                <c:pt idx="106" formatCode="General">
                  <c:v>13.5</c:v>
                </c:pt>
                <c:pt idx="107" formatCode="General">
                  <c:v>9.68</c:v>
                </c:pt>
                <c:pt idx="108" formatCode="General">
                  <c:v>4.13</c:v>
                </c:pt>
                <c:pt idx="109" formatCode="General">
                  <c:v>3.98</c:v>
                </c:pt>
                <c:pt idx="110" formatCode="General">
                  <c:v>7.49</c:v>
                </c:pt>
                <c:pt idx="111" formatCode="General">
                  <c:v>10.89</c:v>
                </c:pt>
                <c:pt idx="112" formatCode="General">
                  <c:v>12.37</c:v>
                </c:pt>
                <c:pt idx="114" formatCode="General">
                  <c:v>16.73</c:v>
                </c:pt>
                <c:pt idx="115" formatCode="General">
                  <c:v>15.17</c:v>
                </c:pt>
                <c:pt idx="116" formatCode="General">
                  <c:v>10.5</c:v>
                </c:pt>
                <c:pt idx="117" formatCode="General">
                  <c:v>3.78</c:v>
                </c:pt>
                <c:pt idx="118" formatCode="General">
                  <c:v>3.91</c:v>
                </c:pt>
                <c:pt idx="119" formatCode="General">
                  <c:v>4.7699999999999996</c:v>
                </c:pt>
                <c:pt idx="120" formatCode="General">
                  <c:v>4.82</c:v>
                </c:pt>
                <c:pt idx="121" formatCode="General">
                  <c:v>3.62</c:v>
                </c:pt>
                <c:pt idx="122" formatCode="General">
                  <c:v>5.7</c:v>
                </c:pt>
                <c:pt idx="123" formatCode="General">
                  <c:v>7.76</c:v>
                </c:pt>
                <c:pt idx="124" formatCode="General">
                  <c:v>11.2</c:v>
                </c:pt>
                <c:pt idx="125" formatCode="General">
                  <c:v>13.98</c:v>
                </c:pt>
                <c:pt idx="126" formatCode="General">
                  <c:v>14.7</c:v>
                </c:pt>
                <c:pt idx="128" formatCode="General">
                  <c:v>16.96</c:v>
                </c:pt>
                <c:pt idx="129" formatCode="General">
                  <c:v>14.58</c:v>
                </c:pt>
                <c:pt idx="130" formatCode="General">
                  <c:v>13.32</c:v>
                </c:pt>
                <c:pt idx="131" formatCode="General">
                  <c:v>9.5500000000000007</c:v>
                </c:pt>
                <c:pt idx="133" formatCode="General">
                  <c:v>6.93</c:v>
                </c:pt>
                <c:pt idx="135" formatCode="General">
                  <c:v>8.35</c:v>
                </c:pt>
                <c:pt idx="136" formatCode="General">
                  <c:v>11.72</c:v>
                </c:pt>
                <c:pt idx="137" formatCode="General">
                  <c:v>14.42</c:v>
                </c:pt>
                <c:pt idx="138" formatCode="General">
                  <c:v>15.36</c:v>
                </c:pt>
                <c:pt idx="140" formatCode="General">
                  <c:v>14.63</c:v>
                </c:pt>
                <c:pt idx="141" formatCode="General">
                  <c:v>7.4</c:v>
                </c:pt>
                <c:pt idx="142" formatCode="General">
                  <c:v>9.2899999999999991</c:v>
                </c:pt>
                <c:pt idx="143" formatCode="General">
                  <c:v>8.65</c:v>
                </c:pt>
                <c:pt idx="144" formatCode="General">
                  <c:v>8.81</c:v>
                </c:pt>
                <c:pt idx="145" formatCode="General">
                  <c:v>5.71</c:v>
                </c:pt>
                <c:pt idx="146" formatCode="General">
                  <c:v>4.12</c:v>
                </c:pt>
                <c:pt idx="147" formatCode="General">
                  <c:v>8.64</c:v>
                </c:pt>
                <c:pt idx="148" formatCode="General">
                  <c:v>10.69</c:v>
                </c:pt>
                <c:pt idx="149" formatCode="General">
                  <c:v>12.3</c:v>
                </c:pt>
                <c:pt idx="150" formatCode="General">
                  <c:v>14</c:v>
                </c:pt>
                <c:pt idx="151" formatCode="General">
                  <c:v>14.66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44-4DDC-AF31-1248B986E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358400"/>
        <c:axId val="1"/>
      </c:lineChart>
      <c:catAx>
        <c:axId val="100235840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  <c:max val="2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02358400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8 Barlovento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grafico'!$I$7:$T$7</c:f>
              <c:numCache>
                <c:formatCode>0.00</c:formatCode>
                <c:ptCount val="12"/>
                <c:pt idx="9">
                  <c:v>3.35</c:v>
                </c:pt>
                <c:pt idx="10">
                  <c:v>7.59</c:v>
                </c:pt>
                <c:pt idx="11">
                  <c:v>7.4399999999999995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88-4223-A2EF-9C2C11603547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grafico'!$U$7:$AF$7</c:f>
              <c:numCache>
                <c:formatCode>General</c:formatCode>
                <c:ptCount val="12"/>
                <c:pt idx="1">
                  <c:v>13.6</c:v>
                </c:pt>
                <c:pt idx="2" formatCode="0.00">
                  <c:v>14.35</c:v>
                </c:pt>
                <c:pt idx="3" formatCode="0.00">
                  <c:v>15.12</c:v>
                </c:pt>
                <c:pt idx="4" formatCode="0.00">
                  <c:v>12.41</c:v>
                </c:pt>
                <c:pt idx="5" formatCode="0.00">
                  <c:v>7.29</c:v>
                </c:pt>
                <c:pt idx="6" formatCode="0.00">
                  <c:v>7.04</c:v>
                </c:pt>
                <c:pt idx="7" formatCode="0.00">
                  <c:v>7.57</c:v>
                </c:pt>
                <c:pt idx="8" formatCode="0.00">
                  <c:v>3.69</c:v>
                </c:pt>
                <c:pt idx="9" formatCode="0.00">
                  <c:v>3.76</c:v>
                </c:pt>
                <c:pt idx="10" formatCode="0.00">
                  <c:v>7.63</c:v>
                </c:pt>
                <c:pt idx="11" formatCode="0.00">
                  <c:v>9.6300000000000008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88-4223-A2EF-9C2C11603547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grafico'!$AG$7:$AR$7</c:f>
              <c:numCache>
                <c:formatCode>General</c:formatCode>
                <c:ptCount val="12"/>
                <c:pt idx="0" formatCode="0.00">
                  <c:v>11.85</c:v>
                </c:pt>
                <c:pt idx="2">
                  <c:v>14.48</c:v>
                </c:pt>
                <c:pt idx="4">
                  <c:v>13.35</c:v>
                </c:pt>
                <c:pt idx="5">
                  <c:v>11.89</c:v>
                </c:pt>
                <c:pt idx="6">
                  <c:v>11.85</c:v>
                </c:pt>
                <c:pt idx="7">
                  <c:v>8.76</c:v>
                </c:pt>
                <c:pt idx="8">
                  <c:v>6.07</c:v>
                </c:pt>
                <c:pt idx="9">
                  <c:v>4.0200000000000005</c:v>
                </c:pt>
                <c:pt idx="10">
                  <c:v>6.39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88-4223-A2EF-9C2C11603547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grafico'!$AS$7:$BD$7</c:f>
              <c:numCache>
                <c:formatCode>General</c:formatCode>
                <c:ptCount val="12"/>
                <c:pt idx="3">
                  <c:v>17.270000000000003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88-4223-A2EF-9C2C11603547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grafico'!$BE$7:$BP$7</c:f>
              <c:numCache>
                <c:formatCode>General</c:formatCode>
                <c:ptCount val="12"/>
                <c:pt idx="7">
                  <c:v>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88-4223-A2EF-9C2C11603547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grafico'!$BQ$7:$CB$7</c:f>
              <c:numCache>
                <c:formatCode>General</c:formatCode>
                <c:ptCount val="12"/>
                <c:pt idx="3">
                  <c:v>14.66</c:v>
                </c:pt>
                <c:pt idx="7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88-4223-A2EF-9C2C11603547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grafico'!$CC$7:$CN$7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788-4223-A2EF-9C2C11603547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grafico'!$CO$7:$CZ$7</c:f>
              <c:numCache>
                <c:formatCode>General</c:formatCode>
                <c:ptCount val="12"/>
                <c:pt idx="9">
                  <c:v>3.44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788-4223-A2EF-9C2C11603547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grafico'!$DA$7:$DL$7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788-4223-A2EF-9C2C11603547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grafico'!$DM$7:$DX$7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788-4223-A2EF-9C2C11603547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grafico'!$DY$7:$EJ$7</c:f>
              <c:numCache>
                <c:formatCode>General</c:formatCode>
                <c:ptCount val="12"/>
                <c:pt idx="1">
                  <c:v>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788-4223-A2EF-9C2C11603547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grafico'!$EK$7:$EV$7</c:f>
              <c:numCache>
                <c:formatCode>General</c:formatCode>
                <c:ptCount val="12"/>
                <c:pt idx="3">
                  <c:v>14.8</c:v>
                </c:pt>
                <c:pt idx="8">
                  <c:v>9.8699999999999992</c:v>
                </c:pt>
                <c:pt idx="10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788-4223-A2EF-9C2C11603547}"/>
            </c:ext>
          </c:extLst>
        </c:ser>
        <c:ser>
          <c:idx val="12"/>
          <c:order val="12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grafico'!$FI$7:$FT$7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788-4223-A2EF-9C2C11603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229136"/>
        <c:axId val="1"/>
      </c:lineChart>
      <c:catAx>
        <c:axId val="92022913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9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0229136"/>
        <c:crosses val="autoZero"/>
        <c:crossBetween val="between"/>
        <c:majorUnit val="3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61069999814775"/>
          <c:y val="6.5746064443094318E-2"/>
          <c:w val="0.13125427816348215"/>
          <c:h val="0.8027940500419937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38 Boulevard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grafico'!$Q$9:$FL$9</c:f>
              <c:numCache>
                <c:formatCode>General</c:formatCode>
                <c:ptCount val="152"/>
                <c:pt idx="3">
                  <c:v>3.9000000000000004</c:v>
                </c:pt>
                <c:pt idx="12">
                  <c:v>3.7199999999999998</c:v>
                </c:pt>
                <c:pt idx="13" formatCode="0.00">
                  <c:v>3.91</c:v>
                </c:pt>
                <c:pt idx="15" formatCode="0.00">
                  <c:v>5.17</c:v>
                </c:pt>
                <c:pt idx="26">
                  <c:v>4.96</c:v>
                </c:pt>
                <c:pt idx="28">
                  <c:v>5.92</c:v>
                </c:pt>
                <c:pt idx="29">
                  <c:v>6.5200000000000005</c:v>
                </c:pt>
                <c:pt idx="30">
                  <c:v>6.97</c:v>
                </c:pt>
                <c:pt idx="31">
                  <c:v>7.54</c:v>
                </c:pt>
                <c:pt idx="32">
                  <c:v>9.11</c:v>
                </c:pt>
                <c:pt idx="33">
                  <c:v>7.4</c:v>
                </c:pt>
                <c:pt idx="39">
                  <c:v>5.51</c:v>
                </c:pt>
                <c:pt idx="47">
                  <c:v>6.22</c:v>
                </c:pt>
                <c:pt idx="48">
                  <c:v>4.66</c:v>
                </c:pt>
                <c:pt idx="49">
                  <c:v>4.2300000000000004</c:v>
                </c:pt>
                <c:pt idx="50">
                  <c:v>4.74</c:v>
                </c:pt>
                <c:pt idx="51">
                  <c:v>4.26</c:v>
                </c:pt>
                <c:pt idx="54">
                  <c:v>6.68</c:v>
                </c:pt>
                <c:pt idx="59">
                  <c:v>3.79</c:v>
                </c:pt>
                <c:pt idx="84">
                  <c:v>5</c:v>
                </c:pt>
                <c:pt idx="101">
                  <c:v>5.32</c:v>
                </c:pt>
                <c:pt idx="104">
                  <c:v>7.3100000000000005</c:v>
                </c:pt>
                <c:pt idx="106">
                  <c:v>7.41</c:v>
                </c:pt>
                <c:pt idx="110">
                  <c:v>4.01</c:v>
                </c:pt>
                <c:pt idx="111">
                  <c:v>4.7300000000000004</c:v>
                </c:pt>
                <c:pt idx="121">
                  <c:v>5.59</c:v>
                </c:pt>
                <c:pt idx="123">
                  <c:v>5.53</c:v>
                </c:pt>
                <c:pt idx="124">
                  <c:v>6.3900000000000006</c:v>
                </c:pt>
                <c:pt idx="125">
                  <c:v>6.78</c:v>
                </c:pt>
                <c:pt idx="127">
                  <c:v>7.7100000000000009</c:v>
                </c:pt>
                <c:pt idx="128">
                  <c:v>8.19</c:v>
                </c:pt>
                <c:pt idx="129">
                  <c:v>9.4600000000000009</c:v>
                </c:pt>
                <c:pt idx="132">
                  <c:v>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47-4E66-A358-C89D78722BAA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grafico'!$Q$10:$FL$10</c:f>
              <c:numCache>
                <c:formatCode>0.00</c:formatCode>
                <c:ptCount val="152"/>
                <c:pt idx="0">
                  <c:v>4.63</c:v>
                </c:pt>
                <c:pt idx="1">
                  <c:v>4.4400000000000004</c:v>
                </c:pt>
                <c:pt idx="2">
                  <c:v>4.72</c:v>
                </c:pt>
                <c:pt idx="4" formatCode="General">
                  <c:v>5.9</c:v>
                </c:pt>
                <c:pt idx="5">
                  <c:v>6.6400000000000006</c:v>
                </c:pt>
                <c:pt idx="6">
                  <c:v>7.25</c:v>
                </c:pt>
                <c:pt idx="7">
                  <c:v>8.16</c:v>
                </c:pt>
                <c:pt idx="8">
                  <c:v>8.08</c:v>
                </c:pt>
                <c:pt idx="9">
                  <c:v>5.8500000000000005</c:v>
                </c:pt>
                <c:pt idx="10">
                  <c:v>5.3900000000000006</c:v>
                </c:pt>
                <c:pt idx="11">
                  <c:v>5.6000000000000005</c:v>
                </c:pt>
                <c:pt idx="16" formatCode="General">
                  <c:v>6.26</c:v>
                </c:pt>
                <c:pt idx="17" formatCode="General">
                  <c:v>6.99</c:v>
                </c:pt>
                <c:pt idx="18" formatCode="General">
                  <c:v>7.6000000000000005</c:v>
                </c:pt>
                <c:pt idx="19" formatCode="General">
                  <c:v>9.01</c:v>
                </c:pt>
                <c:pt idx="20" formatCode="General">
                  <c:v>8.15</c:v>
                </c:pt>
                <c:pt idx="21" formatCode="General">
                  <c:v>7.0600000000000005</c:v>
                </c:pt>
                <c:pt idx="22" formatCode="General">
                  <c:v>7.17</c:v>
                </c:pt>
                <c:pt idx="23" formatCode="General">
                  <c:v>6.58</c:v>
                </c:pt>
                <c:pt idx="24" formatCode="General">
                  <c:v>4.13</c:v>
                </c:pt>
                <c:pt idx="25" formatCode="General">
                  <c:v>4.92</c:v>
                </c:pt>
                <c:pt idx="27" formatCode="General">
                  <c:v>5.32</c:v>
                </c:pt>
                <c:pt idx="34" formatCode="General">
                  <c:v>7.63</c:v>
                </c:pt>
                <c:pt idx="35" formatCode="General">
                  <c:v>7.82</c:v>
                </c:pt>
                <c:pt idx="36" formatCode="General">
                  <c:v>7.7799999999999994</c:v>
                </c:pt>
                <c:pt idx="37" formatCode="General">
                  <c:v>6.08</c:v>
                </c:pt>
                <c:pt idx="38" formatCode="General">
                  <c:v>6.01</c:v>
                </c:pt>
                <c:pt idx="40" formatCode="General">
                  <c:v>6.2700000000000005</c:v>
                </c:pt>
                <c:pt idx="41" formatCode="General">
                  <c:v>7.2700000000000005</c:v>
                </c:pt>
                <c:pt idx="42" formatCode="General">
                  <c:v>8.81</c:v>
                </c:pt>
                <c:pt idx="43" formatCode="General">
                  <c:v>9.4499999999999993</c:v>
                </c:pt>
                <c:pt idx="44" formatCode="General">
                  <c:v>9.39</c:v>
                </c:pt>
                <c:pt idx="45" formatCode="General">
                  <c:v>8.49</c:v>
                </c:pt>
                <c:pt idx="46" formatCode="General">
                  <c:v>8.2100000000000009</c:v>
                </c:pt>
                <c:pt idx="53" formatCode="General">
                  <c:v>6.44</c:v>
                </c:pt>
                <c:pt idx="55" formatCode="General">
                  <c:v>11.06</c:v>
                </c:pt>
                <c:pt idx="56" formatCode="General">
                  <c:v>7.870000000000001</c:v>
                </c:pt>
                <c:pt idx="57" formatCode="General">
                  <c:v>4.9000000000000004</c:v>
                </c:pt>
                <c:pt idx="58" formatCode="General">
                  <c:v>5.42</c:v>
                </c:pt>
                <c:pt idx="60" formatCode="General">
                  <c:v>5.41</c:v>
                </c:pt>
                <c:pt idx="61" formatCode="General">
                  <c:v>5.96</c:v>
                </c:pt>
                <c:pt idx="62" formatCode="General">
                  <c:v>5.26</c:v>
                </c:pt>
                <c:pt idx="63" formatCode="General">
                  <c:v>5.2</c:v>
                </c:pt>
                <c:pt idx="64" formatCode="General">
                  <c:v>4.8500000000000005</c:v>
                </c:pt>
                <c:pt idx="65" formatCode="General">
                  <c:v>6.1000000000000005</c:v>
                </c:pt>
                <c:pt idx="66" formatCode="General">
                  <c:v>6.84</c:v>
                </c:pt>
                <c:pt idx="67" formatCode="General">
                  <c:v>7.82</c:v>
                </c:pt>
                <c:pt idx="68" formatCode="General">
                  <c:v>8.61</c:v>
                </c:pt>
                <c:pt idx="69" formatCode="General">
                  <c:v>8.18</c:v>
                </c:pt>
                <c:pt idx="71" formatCode="General">
                  <c:v>6.53</c:v>
                </c:pt>
                <c:pt idx="73" formatCode="General">
                  <c:v>4.55</c:v>
                </c:pt>
                <c:pt idx="74" formatCode="General">
                  <c:v>5.33</c:v>
                </c:pt>
                <c:pt idx="75" formatCode="General">
                  <c:v>5.7700000000000005</c:v>
                </c:pt>
                <c:pt idx="76" formatCode="General">
                  <c:v>6.57</c:v>
                </c:pt>
                <c:pt idx="77" formatCode="General">
                  <c:v>7.4</c:v>
                </c:pt>
                <c:pt idx="78" formatCode="General">
                  <c:v>7.62</c:v>
                </c:pt>
                <c:pt idx="79" formatCode="General">
                  <c:v>9.51</c:v>
                </c:pt>
                <c:pt idx="80" formatCode="General">
                  <c:v>9.44</c:v>
                </c:pt>
                <c:pt idx="81" formatCode="General">
                  <c:v>7.47</c:v>
                </c:pt>
                <c:pt idx="82" formatCode="General">
                  <c:v>8.42</c:v>
                </c:pt>
                <c:pt idx="83" formatCode="General">
                  <c:v>6.48</c:v>
                </c:pt>
                <c:pt idx="85" formatCode="General">
                  <c:v>4.91</c:v>
                </c:pt>
                <c:pt idx="86" formatCode="General">
                  <c:v>5.45</c:v>
                </c:pt>
                <c:pt idx="87" formatCode="General">
                  <c:v>5.83</c:v>
                </c:pt>
                <c:pt idx="88" formatCode="General">
                  <c:v>6.9</c:v>
                </c:pt>
                <c:pt idx="89" formatCode="General">
                  <c:v>7.83</c:v>
                </c:pt>
                <c:pt idx="90" formatCode="General">
                  <c:v>8.84</c:v>
                </c:pt>
                <c:pt idx="91" formatCode="General">
                  <c:v>9.5500000000000007</c:v>
                </c:pt>
                <c:pt idx="92" formatCode="General">
                  <c:v>10.15</c:v>
                </c:pt>
                <c:pt idx="93" formatCode="General">
                  <c:v>8.58</c:v>
                </c:pt>
                <c:pt idx="95" formatCode="General">
                  <c:v>4.9000000000000004</c:v>
                </c:pt>
                <c:pt idx="96" formatCode="General">
                  <c:v>5.3500000000000014</c:v>
                </c:pt>
                <c:pt idx="97" formatCode="General">
                  <c:v>5.05</c:v>
                </c:pt>
                <c:pt idx="98" formatCode="General">
                  <c:v>4.49</c:v>
                </c:pt>
                <c:pt idx="99" formatCode="General">
                  <c:v>5.46</c:v>
                </c:pt>
                <c:pt idx="100" formatCode="General">
                  <c:v>6.34</c:v>
                </c:pt>
                <c:pt idx="102" formatCode="General">
                  <c:v>7.6899999999999995</c:v>
                </c:pt>
                <c:pt idx="103" formatCode="General">
                  <c:v>8.2100000000000009</c:v>
                </c:pt>
                <c:pt idx="105" formatCode="General">
                  <c:v>8.34</c:v>
                </c:pt>
                <c:pt idx="107" formatCode="General">
                  <c:v>6.73</c:v>
                </c:pt>
                <c:pt idx="108" formatCode="General">
                  <c:v>4.67</c:v>
                </c:pt>
                <c:pt idx="109" formatCode="General">
                  <c:v>5.15</c:v>
                </c:pt>
                <c:pt idx="112" formatCode="General">
                  <c:v>7.7200000000000006</c:v>
                </c:pt>
                <c:pt idx="113" formatCode="General">
                  <c:v>7.2700000000000005</c:v>
                </c:pt>
                <c:pt idx="114" formatCode="General">
                  <c:v>8.08</c:v>
                </c:pt>
                <c:pt idx="115" formatCode="General">
                  <c:v>8.23</c:v>
                </c:pt>
                <c:pt idx="116" formatCode="General">
                  <c:v>7.6400000000000006</c:v>
                </c:pt>
                <c:pt idx="117" formatCode="General">
                  <c:v>4.2</c:v>
                </c:pt>
                <c:pt idx="118" formatCode="General">
                  <c:v>9.2200000000000006</c:v>
                </c:pt>
                <c:pt idx="119" formatCode="General">
                  <c:v>5.4</c:v>
                </c:pt>
                <c:pt idx="120" formatCode="General">
                  <c:v>4.8900000000000006</c:v>
                </c:pt>
                <c:pt idx="122" formatCode="General">
                  <c:v>4.95</c:v>
                </c:pt>
                <c:pt idx="126" formatCode="General">
                  <c:v>7.37</c:v>
                </c:pt>
                <c:pt idx="130" formatCode="General">
                  <c:v>9.58</c:v>
                </c:pt>
                <c:pt idx="131" formatCode="General">
                  <c:v>8.1999999999999993</c:v>
                </c:pt>
                <c:pt idx="133" formatCode="General">
                  <c:v>5.7700000000000005</c:v>
                </c:pt>
                <c:pt idx="134" formatCode="General">
                  <c:v>5.3</c:v>
                </c:pt>
                <c:pt idx="135" formatCode="General">
                  <c:v>6.1400000000000006</c:v>
                </c:pt>
                <c:pt idx="136" formatCode="General">
                  <c:v>7.21</c:v>
                </c:pt>
                <c:pt idx="137" formatCode="General">
                  <c:v>7.7900000000000009</c:v>
                </c:pt>
                <c:pt idx="138" formatCode="General">
                  <c:v>7.59</c:v>
                </c:pt>
                <c:pt idx="139" formatCode="General">
                  <c:v>9.5500000000000007</c:v>
                </c:pt>
                <c:pt idx="140" formatCode="General">
                  <c:v>9.56</c:v>
                </c:pt>
                <c:pt idx="141" formatCode="General">
                  <c:v>6.57</c:v>
                </c:pt>
                <c:pt idx="142" formatCode="General">
                  <c:v>6.08</c:v>
                </c:pt>
                <c:pt idx="143" formatCode="General">
                  <c:v>6.3100000000000005</c:v>
                </c:pt>
                <c:pt idx="144" formatCode="General">
                  <c:v>6.62</c:v>
                </c:pt>
                <c:pt idx="145" formatCode="General">
                  <c:v>5.3100000000000005</c:v>
                </c:pt>
                <c:pt idx="147" formatCode="General">
                  <c:v>5.7700000000000005</c:v>
                </c:pt>
                <c:pt idx="148" formatCode="General">
                  <c:v>6.79</c:v>
                </c:pt>
                <c:pt idx="149" formatCode="General">
                  <c:v>7.37</c:v>
                </c:pt>
                <c:pt idx="150" formatCode="General">
                  <c:v>7.8100000000000005</c:v>
                </c:pt>
                <c:pt idx="151" formatCode="General">
                  <c:v>8.44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47-4E66-A358-C89D78722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230096"/>
        <c:axId val="1"/>
      </c:lineChart>
      <c:catAx>
        <c:axId val="92023009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0230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38 Boulevard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grafico'!$I$9:$T$9</c:f>
              <c:numCache>
                <c:formatCode>0.00</c:formatCode>
                <c:ptCount val="12"/>
                <c:pt idx="11" formatCode="General">
                  <c:v>3.9000000000000004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FE-4A5F-B6C8-BCB6AA40BD96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grafico'!$U$9:$AF$9</c:f>
              <c:numCache>
                <c:formatCode>General</c:formatCode>
                <c:ptCount val="12"/>
                <c:pt idx="8">
                  <c:v>3.7199999999999998</c:v>
                </c:pt>
                <c:pt idx="9" formatCode="0.00">
                  <c:v>3.91</c:v>
                </c:pt>
                <c:pt idx="11" formatCode="0.00">
                  <c:v>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E-4A5F-B6C8-BCB6AA40BD96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grafico'!$AG$9:$AR$9</c:f>
              <c:numCache>
                <c:formatCode>General</c:formatCode>
                <c:ptCount val="12"/>
                <c:pt idx="10">
                  <c:v>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FE-4A5F-B6C8-BCB6AA40BD96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grafico'!$AS$9:$BD$9</c:f>
              <c:numCache>
                <c:formatCode>General</c:formatCode>
                <c:ptCount val="12"/>
                <c:pt idx="0">
                  <c:v>5.92</c:v>
                </c:pt>
                <c:pt idx="1">
                  <c:v>6.5200000000000005</c:v>
                </c:pt>
                <c:pt idx="2">
                  <c:v>6.97</c:v>
                </c:pt>
                <c:pt idx="3">
                  <c:v>7.54</c:v>
                </c:pt>
                <c:pt idx="4">
                  <c:v>9.11</c:v>
                </c:pt>
                <c:pt idx="5">
                  <c:v>7.4</c:v>
                </c:pt>
                <c:pt idx="11">
                  <c:v>5.51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FE-4A5F-B6C8-BCB6AA40BD96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grafico'!$BE$9:$BP$9</c:f>
              <c:numCache>
                <c:formatCode>General</c:formatCode>
                <c:ptCount val="12"/>
                <c:pt idx="7">
                  <c:v>6.22</c:v>
                </c:pt>
                <c:pt idx="8">
                  <c:v>4.66</c:v>
                </c:pt>
                <c:pt idx="9">
                  <c:v>4.2300000000000004</c:v>
                </c:pt>
                <c:pt idx="10">
                  <c:v>4.74</c:v>
                </c:pt>
                <c:pt idx="11">
                  <c:v>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FE-4A5F-B6C8-BCB6AA40BD96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grafico'!$BQ$9:$CB$9</c:f>
              <c:numCache>
                <c:formatCode>General</c:formatCode>
                <c:ptCount val="12"/>
                <c:pt idx="2">
                  <c:v>6.68</c:v>
                </c:pt>
                <c:pt idx="7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FE-4A5F-B6C8-BCB6AA40BD96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grafico'!$CC$9:$CN$9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FE-4A5F-B6C8-BCB6AA40BD96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grafico'!$CO$9:$CZ$9</c:f>
              <c:numCache>
                <c:formatCode>General</c:formatCode>
                <c:ptCount val="12"/>
                <c:pt idx="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AFE-4A5F-B6C8-BCB6AA40BD96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grafico'!$DA$9:$DL$9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AFE-4A5F-B6C8-BCB6AA40BD96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grafico'!$DM$9:$DX$9</c:f>
              <c:numCache>
                <c:formatCode>General</c:formatCode>
                <c:ptCount val="12"/>
                <c:pt idx="1">
                  <c:v>5.32</c:v>
                </c:pt>
                <c:pt idx="4">
                  <c:v>7.3100000000000005</c:v>
                </c:pt>
                <c:pt idx="6">
                  <c:v>7.41</c:v>
                </c:pt>
                <c:pt idx="10">
                  <c:v>4.01</c:v>
                </c:pt>
                <c:pt idx="11">
                  <c:v>4.7300000000000004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AFE-4A5F-B6C8-BCB6AA40BD96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grafico'!$DY$9:$EJ$9</c:f>
              <c:numCache>
                <c:formatCode>General</c:formatCode>
                <c:ptCount val="12"/>
                <c:pt idx="9">
                  <c:v>5.59</c:v>
                </c:pt>
                <c:pt idx="11">
                  <c:v>5.53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AFE-4A5F-B6C8-BCB6AA40BD96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grafico'!$EK$9:$EV$9</c:f>
              <c:numCache>
                <c:formatCode>General</c:formatCode>
                <c:ptCount val="12"/>
                <c:pt idx="0">
                  <c:v>6.3900000000000006</c:v>
                </c:pt>
                <c:pt idx="1">
                  <c:v>6.78</c:v>
                </c:pt>
                <c:pt idx="3">
                  <c:v>7.7100000000000009</c:v>
                </c:pt>
                <c:pt idx="4">
                  <c:v>8.19</c:v>
                </c:pt>
                <c:pt idx="5">
                  <c:v>9.4600000000000009</c:v>
                </c:pt>
                <c:pt idx="8">
                  <c:v>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AFE-4A5F-B6C8-BCB6AA40BD96}"/>
            </c:ext>
          </c:extLst>
        </c:ser>
        <c:ser>
          <c:idx val="12"/>
          <c:order val="12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grafico'!$FI$9:$FT$9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AFE-4A5F-B6C8-BCB6AA40B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434368"/>
        <c:axId val="1"/>
      </c:lineChart>
      <c:catAx>
        <c:axId val="10794343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9434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775024795281"/>
          <c:y val="5.5365106899447847E-2"/>
          <c:w val="0.13125427816348215"/>
          <c:h val="0.8581591569414416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 Boulevard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grafico'!$Q$11:$FL$11</c:f>
              <c:numCache>
                <c:formatCode>0.00</c:formatCode>
                <c:ptCount val="152"/>
                <c:pt idx="0">
                  <c:v>3.1100000000000003</c:v>
                </c:pt>
                <c:pt idx="1">
                  <c:v>2.99</c:v>
                </c:pt>
                <c:pt idx="2">
                  <c:v>3.2</c:v>
                </c:pt>
                <c:pt idx="4" formatCode="General">
                  <c:v>4.2299999999999995</c:v>
                </c:pt>
                <c:pt idx="5" formatCode="General">
                  <c:v>4.8499999999999996</c:v>
                </c:pt>
                <c:pt idx="6">
                  <c:v>5.3599999999999994</c:v>
                </c:pt>
                <c:pt idx="7">
                  <c:v>6.06</c:v>
                </c:pt>
                <c:pt idx="8">
                  <c:v>5.9499999999999993</c:v>
                </c:pt>
                <c:pt idx="9">
                  <c:v>4.25</c:v>
                </c:pt>
                <c:pt idx="10">
                  <c:v>5.3599999999999994</c:v>
                </c:pt>
                <c:pt idx="11">
                  <c:v>3.8800000000000003</c:v>
                </c:pt>
                <c:pt idx="12">
                  <c:v>2.71</c:v>
                </c:pt>
                <c:pt idx="13">
                  <c:v>2.83</c:v>
                </c:pt>
                <c:pt idx="14">
                  <c:v>3.86</c:v>
                </c:pt>
                <c:pt idx="16">
                  <c:v>4.38</c:v>
                </c:pt>
                <c:pt idx="17" formatCode="General">
                  <c:v>5.01</c:v>
                </c:pt>
                <c:pt idx="18" formatCode="General">
                  <c:v>5.5</c:v>
                </c:pt>
                <c:pt idx="21" formatCode="General">
                  <c:v>4.88</c:v>
                </c:pt>
                <c:pt idx="22" formatCode="General">
                  <c:v>4.9499999999999993</c:v>
                </c:pt>
                <c:pt idx="24" formatCode="General">
                  <c:v>2.27</c:v>
                </c:pt>
                <c:pt idx="25" formatCode="General">
                  <c:v>3.1300000000000003</c:v>
                </c:pt>
                <c:pt idx="26" formatCode="General">
                  <c:v>3.18</c:v>
                </c:pt>
                <c:pt idx="27" formatCode="General">
                  <c:v>3.48</c:v>
                </c:pt>
                <c:pt idx="28">
                  <c:v>4.3899999999999997</c:v>
                </c:pt>
                <c:pt idx="30" formatCode="General">
                  <c:v>5.38</c:v>
                </c:pt>
                <c:pt idx="32" formatCode="General">
                  <c:v>7.75</c:v>
                </c:pt>
                <c:pt idx="33" formatCode="General">
                  <c:v>5.76</c:v>
                </c:pt>
                <c:pt idx="34" formatCode="General">
                  <c:v>5.43</c:v>
                </c:pt>
                <c:pt idx="35" formatCode="General">
                  <c:v>5.6</c:v>
                </c:pt>
                <c:pt idx="38" formatCode="General">
                  <c:v>4.32</c:v>
                </c:pt>
                <c:pt idx="39" formatCode="General">
                  <c:v>4.01</c:v>
                </c:pt>
                <c:pt idx="45" formatCode="General">
                  <c:v>5.9899999999999993</c:v>
                </c:pt>
                <c:pt idx="46" formatCode="General">
                  <c:v>5.84</c:v>
                </c:pt>
                <c:pt idx="47" formatCode="General">
                  <c:v>4.6399999999999997</c:v>
                </c:pt>
                <c:pt idx="48" formatCode="General">
                  <c:v>2.81</c:v>
                </c:pt>
                <c:pt idx="50" formatCode="General">
                  <c:v>3.37</c:v>
                </c:pt>
                <c:pt idx="51" formatCode="General">
                  <c:v>2.98</c:v>
                </c:pt>
                <c:pt idx="53" formatCode="General">
                  <c:v>4.5199999999999996</c:v>
                </c:pt>
                <c:pt idx="55" formatCode="General">
                  <c:v>5.9399999999999995</c:v>
                </c:pt>
                <c:pt idx="61" formatCode="General">
                  <c:v>3.25</c:v>
                </c:pt>
                <c:pt idx="63" formatCode="General">
                  <c:v>3.47</c:v>
                </c:pt>
                <c:pt idx="73" formatCode="General">
                  <c:v>2.9200000000000004</c:v>
                </c:pt>
                <c:pt idx="74" formatCode="General">
                  <c:v>3.5800000000000005</c:v>
                </c:pt>
                <c:pt idx="75" formatCode="General">
                  <c:v>3.9499999999999997</c:v>
                </c:pt>
                <c:pt idx="78" formatCode="General">
                  <c:v>6.33</c:v>
                </c:pt>
                <c:pt idx="80" formatCode="General">
                  <c:v>6.9799999999999995</c:v>
                </c:pt>
                <c:pt idx="81" formatCode="General">
                  <c:v>5.81</c:v>
                </c:pt>
                <c:pt idx="82" formatCode="General">
                  <c:v>5.9499999999999993</c:v>
                </c:pt>
                <c:pt idx="93" formatCode="General">
                  <c:v>5.34</c:v>
                </c:pt>
                <c:pt idx="95" formatCode="General">
                  <c:v>3.5500000000000003</c:v>
                </c:pt>
                <c:pt idx="96" formatCode="General">
                  <c:v>3.5900000000000003</c:v>
                </c:pt>
                <c:pt idx="98" formatCode="General">
                  <c:v>2.93</c:v>
                </c:pt>
                <c:pt idx="99" formatCode="General">
                  <c:v>3.7399999999999998</c:v>
                </c:pt>
                <c:pt idx="106" formatCode="General">
                  <c:v>5.33</c:v>
                </c:pt>
                <c:pt idx="107" formatCode="General">
                  <c:v>4.72</c:v>
                </c:pt>
                <c:pt idx="111" formatCode="General">
                  <c:v>4.25</c:v>
                </c:pt>
                <c:pt idx="119" formatCode="General">
                  <c:v>3.72</c:v>
                </c:pt>
                <c:pt idx="120" formatCode="General">
                  <c:v>3.4499999999999997</c:v>
                </c:pt>
                <c:pt idx="121" formatCode="General">
                  <c:v>3.3200000000000003</c:v>
                </c:pt>
                <c:pt idx="124" formatCode="General">
                  <c:v>4.91</c:v>
                </c:pt>
                <c:pt idx="129" formatCode="General">
                  <c:v>7.06</c:v>
                </c:pt>
                <c:pt idx="130" formatCode="General">
                  <c:v>6.89</c:v>
                </c:pt>
                <c:pt idx="131" formatCode="General">
                  <c:v>5.9799999999999995</c:v>
                </c:pt>
                <c:pt idx="132" formatCode="General">
                  <c:v>5.09</c:v>
                </c:pt>
                <c:pt idx="133" formatCode="General">
                  <c:v>4.0299999999999994</c:v>
                </c:pt>
                <c:pt idx="134" formatCode="General">
                  <c:v>3.6200000000000006</c:v>
                </c:pt>
                <c:pt idx="136" formatCode="General">
                  <c:v>5.25</c:v>
                </c:pt>
                <c:pt idx="139" formatCode="General">
                  <c:v>7.1999999999999993</c:v>
                </c:pt>
                <c:pt idx="140" formatCode="General">
                  <c:v>3.77</c:v>
                </c:pt>
                <c:pt idx="142" formatCode="General">
                  <c:v>4.18</c:v>
                </c:pt>
                <c:pt idx="150" formatCode="General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5A-40E2-899D-67A77D378F41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grafico'!$Q$12:$FL$12</c:f>
              <c:numCache>
                <c:formatCode>0.00</c:formatCode>
                <c:ptCount val="152"/>
                <c:pt idx="3">
                  <c:v>4.97</c:v>
                </c:pt>
                <c:pt idx="19" formatCode="General">
                  <c:v>6.8599999999999994</c:v>
                </c:pt>
                <c:pt idx="20" formatCode="General">
                  <c:v>5.97</c:v>
                </c:pt>
                <c:pt idx="23" formatCode="General">
                  <c:v>4.76</c:v>
                </c:pt>
                <c:pt idx="29" formatCode="General">
                  <c:v>5.12</c:v>
                </c:pt>
                <c:pt idx="31" formatCode="General">
                  <c:v>6.1999999999999993</c:v>
                </c:pt>
                <c:pt idx="36" formatCode="General">
                  <c:v>5.8</c:v>
                </c:pt>
                <c:pt idx="37" formatCode="General">
                  <c:v>4.55</c:v>
                </c:pt>
                <c:pt idx="40" formatCode="General">
                  <c:v>4.5</c:v>
                </c:pt>
                <c:pt idx="41" formatCode="General">
                  <c:v>5.1999999999999993</c:v>
                </c:pt>
                <c:pt idx="42" formatCode="General">
                  <c:v>6.83</c:v>
                </c:pt>
                <c:pt idx="43" formatCode="General">
                  <c:v>6.92</c:v>
                </c:pt>
                <c:pt idx="44" formatCode="General">
                  <c:v>6.8599999999999994</c:v>
                </c:pt>
                <c:pt idx="49" formatCode="General">
                  <c:v>3.12</c:v>
                </c:pt>
                <c:pt idx="54" formatCode="General">
                  <c:v>5.31</c:v>
                </c:pt>
                <c:pt idx="56" formatCode="General">
                  <c:v>5.77</c:v>
                </c:pt>
                <c:pt idx="57" formatCode="General">
                  <c:v>3.25</c:v>
                </c:pt>
                <c:pt idx="58" formatCode="General">
                  <c:v>3.8400000000000003</c:v>
                </c:pt>
                <c:pt idx="59" formatCode="General">
                  <c:v>5.0999999999999996</c:v>
                </c:pt>
                <c:pt idx="60" formatCode="General">
                  <c:v>3.68</c:v>
                </c:pt>
                <c:pt idx="62" formatCode="General">
                  <c:v>3.7399999999999998</c:v>
                </c:pt>
                <c:pt idx="64" formatCode="General">
                  <c:v>4.2299999999999995</c:v>
                </c:pt>
                <c:pt idx="65" formatCode="General">
                  <c:v>4.5299999999999994</c:v>
                </c:pt>
                <c:pt idx="66" formatCode="General">
                  <c:v>5.3</c:v>
                </c:pt>
                <c:pt idx="67" formatCode="General">
                  <c:v>5.9399999999999995</c:v>
                </c:pt>
                <c:pt idx="68" formatCode="General">
                  <c:v>6.5299999999999994</c:v>
                </c:pt>
                <c:pt idx="69" formatCode="General">
                  <c:v>5.9899999999999993</c:v>
                </c:pt>
                <c:pt idx="70" formatCode="General">
                  <c:v>5.1099999999999994</c:v>
                </c:pt>
                <c:pt idx="71" formatCode="General">
                  <c:v>4.5699999999999994</c:v>
                </c:pt>
                <c:pt idx="72" formatCode="General">
                  <c:v>5.42</c:v>
                </c:pt>
                <c:pt idx="76" formatCode="General">
                  <c:v>5.17</c:v>
                </c:pt>
                <c:pt idx="79" formatCode="General">
                  <c:v>7.27</c:v>
                </c:pt>
                <c:pt idx="83" formatCode="General">
                  <c:v>5.75</c:v>
                </c:pt>
                <c:pt idx="84" formatCode="General">
                  <c:v>5.43</c:v>
                </c:pt>
                <c:pt idx="85" formatCode="General">
                  <c:v>3.27</c:v>
                </c:pt>
                <c:pt idx="86" formatCode="General">
                  <c:v>3.68</c:v>
                </c:pt>
                <c:pt idx="87" formatCode="General">
                  <c:v>4.3099999999999996</c:v>
                </c:pt>
                <c:pt idx="88" formatCode="General">
                  <c:v>4.9799999999999995</c:v>
                </c:pt>
                <c:pt idx="89" formatCode="General">
                  <c:v>5.8599999999999994</c:v>
                </c:pt>
                <c:pt idx="90" formatCode="General">
                  <c:v>6.33</c:v>
                </c:pt>
                <c:pt idx="91" formatCode="General">
                  <c:v>7.3599999999999994</c:v>
                </c:pt>
                <c:pt idx="92" formatCode="General">
                  <c:v>7.89</c:v>
                </c:pt>
                <c:pt idx="94" formatCode="General">
                  <c:v>4.47</c:v>
                </c:pt>
                <c:pt idx="97" formatCode="General">
                  <c:v>3.72</c:v>
                </c:pt>
                <c:pt idx="100" formatCode="General">
                  <c:v>5.77</c:v>
                </c:pt>
                <c:pt idx="101" formatCode="General">
                  <c:v>6.83</c:v>
                </c:pt>
                <c:pt idx="102" formatCode="General">
                  <c:v>5.9899999999999993</c:v>
                </c:pt>
                <c:pt idx="103" formatCode="General">
                  <c:v>6.33</c:v>
                </c:pt>
                <c:pt idx="104" formatCode="General">
                  <c:v>5.6499999999999995</c:v>
                </c:pt>
                <c:pt idx="105" formatCode="General">
                  <c:v>7.2299999999999995</c:v>
                </c:pt>
                <c:pt idx="108" formatCode="General">
                  <c:v>3.3600000000000003</c:v>
                </c:pt>
                <c:pt idx="109" formatCode="General">
                  <c:v>3.78</c:v>
                </c:pt>
                <c:pt idx="110" formatCode="General">
                  <c:v>5.27</c:v>
                </c:pt>
                <c:pt idx="112" formatCode="General">
                  <c:v>5.3</c:v>
                </c:pt>
                <c:pt idx="113" formatCode="General">
                  <c:v>5.6499999999999995</c:v>
                </c:pt>
                <c:pt idx="114" formatCode="General">
                  <c:v>6.2799999999999994</c:v>
                </c:pt>
                <c:pt idx="115" formatCode="General">
                  <c:v>6.42</c:v>
                </c:pt>
                <c:pt idx="116" formatCode="General">
                  <c:v>5.85</c:v>
                </c:pt>
                <c:pt idx="117" formatCode="General">
                  <c:v>3.47</c:v>
                </c:pt>
                <c:pt idx="118" formatCode="General">
                  <c:v>3.9</c:v>
                </c:pt>
                <c:pt idx="122" formatCode="General">
                  <c:v>3.73</c:v>
                </c:pt>
                <c:pt idx="123" formatCode="General">
                  <c:v>4.3999999999999995</c:v>
                </c:pt>
                <c:pt idx="125" formatCode="General">
                  <c:v>5.81</c:v>
                </c:pt>
                <c:pt idx="126" formatCode="General">
                  <c:v>6.13</c:v>
                </c:pt>
                <c:pt idx="127" formatCode="General">
                  <c:v>6.4499999999999993</c:v>
                </c:pt>
                <c:pt idx="128" formatCode="General">
                  <c:v>6.93</c:v>
                </c:pt>
                <c:pt idx="135" formatCode="General">
                  <c:v>4.6099999999999994</c:v>
                </c:pt>
                <c:pt idx="137" formatCode="General">
                  <c:v>6.02</c:v>
                </c:pt>
                <c:pt idx="138" formatCode="General">
                  <c:v>6.68</c:v>
                </c:pt>
                <c:pt idx="141" formatCode="General">
                  <c:v>4.83</c:v>
                </c:pt>
                <c:pt idx="143" formatCode="General">
                  <c:v>4.58</c:v>
                </c:pt>
                <c:pt idx="144" formatCode="General">
                  <c:v>4.93</c:v>
                </c:pt>
                <c:pt idx="145" formatCode="General">
                  <c:v>3.6300000000000003</c:v>
                </c:pt>
                <c:pt idx="146" formatCode="General">
                  <c:v>3.47</c:v>
                </c:pt>
                <c:pt idx="147" formatCode="General">
                  <c:v>4.42</c:v>
                </c:pt>
                <c:pt idx="148" formatCode="General">
                  <c:v>4.93</c:v>
                </c:pt>
                <c:pt idx="149" formatCode="General">
                  <c:v>5.76</c:v>
                </c:pt>
                <c:pt idx="151" formatCode="General">
                  <c:v>6.6099999999999994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5A-40E2-899D-67A77D378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213312"/>
        <c:axId val="1"/>
      </c:lineChart>
      <c:catAx>
        <c:axId val="10782133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8213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 Boulevard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grafico'!$I$11:$T$11</c:f>
              <c:numCache>
                <c:formatCode>0.00</c:formatCode>
                <c:ptCount val="12"/>
                <c:pt idx="8">
                  <c:v>3.1100000000000003</c:v>
                </c:pt>
                <c:pt idx="9">
                  <c:v>2.99</c:v>
                </c:pt>
                <c:pt idx="10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DF-43E0-B7EF-FF45C199B09D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grafico'!$U$11:$AF$11</c:f>
              <c:numCache>
                <c:formatCode>General</c:formatCode>
                <c:ptCount val="12"/>
                <c:pt idx="0">
                  <c:v>4.2299999999999995</c:v>
                </c:pt>
                <c:pt idx="1">
                  <c:v>4.8499999999999996</c:v>
                </c:pt>
                <c:pt idx="2" formatCode="0.00">
                  <c:v>5.3599999999999994</c:v>
                </c:pt>
                <c:pt idx="3" formatCode="0.00">
                  <c:v>6.06</c:v>
                </c:pt>
                <c:pt idx="4" formatCode="0.00">
                  <c:v>5.9499999999999993</c:v>
                </c:pt>
                <c:pt idx="5" formatCode="0.00">
                  <c:v>4.25</c:v>
                </c:pt>
                <c:pt idx="6" formatCode="0.00">
                  <c:v>5.3599999999999994</c:v>
                </c:pt>
                <c:pt idx="7" formatCode="0.00">
                  <c:v>3.8800000000000003</c:v>
                </c:pt>
                <c:pt idx="8" formatCode="0.00">
                  <c:v>2.71</c:v>
                </c:pt>
                <c:pt idx="9" formatCode="0.00">
                  <c:v>2.83</c:v>
                </c:pt>
                <c:pt idx="10" formatCode="0.00">
                  <c:v>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DF-43E0-B7EF-FF45C199B09D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grafico'!$AG$11:$AR$11</c:f>
              <c:numCache>
                <c:formatCode>General</c:formatCode>
                <c:ptCount val="12"/>
                <c:pt idx="0" formatCode="0.00">
                  <c:v>4.38</c:v>
                </c:pt>
                <c:pt idx="1">
                  <c:v>5.01</c:v>
                </c:pt>
                <c:pt idx="2">
                  <c:v>5.5</c:v>
                </c:pt>
                <c:pt idx="5">
                  <c:v>4.88</c:v>
                </c:pt>
                <c:pt idx="6">
                  <c:v>4.9499999999999993</c:v>
                </c:pt>
                <c:pt idx="8">
                  <c:v>2.27</c:v>
                </c:pt>
                <c:pt idx="9">
                  <c:v>3.1300000000000003</c:v>
                </c:pt>
                <c:pt idx="10">
                  <c:v>3.18</c:v>
                </c:pt>
                <c:pt idx="11">
                  <c:v>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F-43E0-B7EF-FF45C199B09D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grafico'!$AS$11:$BD$11</c:f>
              <c:numCache>
                <c:formatCode>General</c:formatCode>
                <c:ptCount val="12"/>
                <c:pt idx="0" formatCode="0.00">
                  <c:v>4.3899999999999997</c:v>
                </c:pt>
                <c:pt idx="2">
                  <c:v>5.38</c:v>
                </c:pt>
                <c:pt idx="4">
                  <c:v>7.75</c:v>
                </c:pt>
                <c:pt idx="5">
                  <c:v>5.76</c:v>
                </c:pt>
                <c:pt idx="6">
                  <c:v>5.43</c:v>
                </c:pt>
                <c:pt idx="7">
                  <c:v>5.6</c:v>
                </c:pt>
                <c:pt idx="10">
                  <c:v>4.32</c:v>
                </c:pt>
                <c:pt idx="11">
                  <c:v>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DF-43E0-B7EF-FF45C199B09D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grafico'!$BE$11:$BP$11</c:f>
              <c:numCache>
                <c:formatCode>General</c:formatCode>
                <c:ptCount val="12"/>
                <c:pt idx="5">
                  <c:v>5.9899999999999993</c:v>
                </c:pt>
                <c:pt idx="6">
                  <c:v>5.84</c:v>
                </c:pt>
                <c:pt idx="7">
                  <c:v>4.6399999999999997</c:v>
                </c:pt>
                <c:pt idx="8">
                  <c:v>2.81</c:v>
                </c:pt>
                <c:pt idx="10">
                  <c:v>3.37</c:v>
                </c:pt>
                <c:pt idx="11">
                  <c:v>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DF-43E0-B7EF-FF45C199B09D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grafico'!$BQ$11:$CB$11</c:f>
              <c:numCache>
                <c:formatCode>General</c:formatCode>
                <c:ptCount val="12"/>
                <c:pt idx="1">
                  <c:v>4.5199999999999996</c:v>
                </c:pt>
                <c:pt idx="3">
                  <c:v>5.9399999999999995</c:v>
                </c:pt>
                <c:pt idx="9">
                  <c:v>3.25</c:v>
                </c:pt>
                <c:pt idx="11">
                  <c:v>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DF-43E0-B7EF-FF45C199B09D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grafico'!$CC$11:$CN$11</c:f>
              <c:numCache>
                <c:formatCode>General</c:formatCode>
                <c:ptCount val="12"/>
                <c:pt idx="9">
                  <c:v>2.9200000000000004</c:v>
                </c:pt>
                <c:pt idx="10">
                  <c:v>3.5800000000000005</c:v>
                </c:pt>
                <c:pt idx="11">
                  <c:v>3.9499999999999997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DF-43E0-B7EF-FF45C199B09D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grafico'!$CO$11:$CZ$11</c:f>
              <c:numCache>
                <c:formatCode>General</c:formatCode>
                <c:ptCount val="12"/>
                <c:pt idx="2">
                  <c:v>6.33</c:v>
                </c:pt>
                <c:pt idx="4">
                  <c:v>6.9799999999999995</c:v>
                </c:pt>
                <c:pt idx="5">
                  <c:v>5.81</c:v>
                </c:pt>
                <c:pt idx="6">
                  <c:v>5.9499999999999993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DF-43E0-B7EF-FF45C199B09D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grafico'!$DA$11:$DL$11</c:f>
              <c:numCache>
                <c:formatCode>General</c:formatCode>
                <c:ptCount val="12"/>
                <c:pt idx="5">
                  <c:v>5.34</c:v>
                </c:pt>
                <c:pt idx="7">
                  <c:v>3.5500000000000003</c:v>
                </c:pt>
                <c:pt idx="8">
                  <c:v>3.5900000000000003</c:v>
                </c:pt>
                <c:pt idx="10">
                  <c:v>2.93</c:v>
                </c:pt>
                <c:pt idx="11">
                  <c:v>3.7399999999999998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DF-43E0-B7EF-FF45C199B09D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grafico'!$DM$11:$DX$11</c:f>
              <c:numCache>
                <c:formatCode>General</c:formatCode>
                <c:ptCount val="12"/>
                <c:pt idx="6">
                  <c:v>5.33</c:v>
                </c:pt>
                <c:pt idx="7">
                  <c:v>4.72</c:v>
                </c:pt>
                <c:pt idx="11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DF-43E0-B7EF-FF45C199B09D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grafico'!$DY$11:$EJ$11</c:f>
              <c:numCache>
                <c:formatCode>General</c:formatCode>
                <c:ptCount val="12"/>
                <c:pt idx="7">
                  <c:v>3.72</c:v>
                </c:pt>
                <c:pt idx="8">
                  <c:v>3.4499999999999997</c:v>
                </c:pt>
                <c:pt idx="9">
                  <c:v>3.3200000000000003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DF-43E0-B7EF-FF45C199B09D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grafico'!$EK$11:$EV$11</c:f>
              <c:numCache>
                <c:formatCode>General</c:formatCode>
                <c:ptCount val="12"/>
                <c:pt idx="0">
                  <c:v>4.91</c:v>
                </c:pt>
                <c:pt idx="5">
                  <c:v>7.06</c:v>
                </c:pt>
                <c:pt idx="6">
                  <c:v>6.89</c:v>
                </c:pt>
                <c:pt idx="7">
                  <c:v>5.9799999999999995</c:v>
                </c:pt>
                <c:pt idx="8">
                  <c:v>5.09</c:v>
                </c:pt>
                <c:pt idx="9">
                  <c:v>4.0299999999999994</c:v>
                </c:pt>
                <c:pt idx="10">
                  <c:v>3.6200000000000006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6DF-43E0-B7EF-FF45C199B09D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grafico'!$EW$11:$FH$11</c:f>
              <c:numCache>
                <c:formatCode>General</c:formatCode>
                <c:ptCount val="12"/>
                <c:pt idx="0">
                  <c:v>5.25</c:v>
                </c:pt>
                <c:pt idx="3">
                  <c:v>7.1999999999999993</c:v>
                </c:pt>
                <c:pt idx="4">
                  <c:v>3.77</c:v>
                </c:pt>
                <c:pt idx="6">
                  <c:v>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6DF-43E0-B7EF-FF45C199B09D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grafico'!$FI$11:$FT$11</c:f>
              <c:numCache>
                <c:formatCode>General</c:formatCode>
                <c:ptCount val="12"/>
                <c:pt idx="2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6DF-43E0-B7EF-FF45C199B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311392"/>
        <c:axId val="1"/>
      </c:lineChart>
      <c:catAx>
        <c:axId val="10813113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81311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61069999814775"/>
          <c:y val="4.4984149355801376E-2"/>
          <c:w val="0.13125427816348215"/>
          <c:h val="0.830476603491717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grafico'!$Q$2:$DZ$2</c:f>
              <c:numCache>
                <c:formatCode>mmm\-yy</c:formatCode>
                <c:ptCount val="114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</c:numCache>
            </c:numRef>
          </c:cat>
          <c:val>
            <c:numRef>
              <c:f>'Datos para grafico'!$Q$13:$DZ$13</c:f>
              <c:numCache>
                <c:formatCode>General</c:formatCode>
                <c:ptCount val="114"/>
                <c:pt idx="1">
                  <c:v>5.17</c:v>
                </c:pt>
                <c:pt idx="2" formatCode="0.00">
                  <c:v>5.4</c:v>
                </c:pt>
                <c:pt idx="3" formatCode="0.00">
                  <c:v>5.46</c:v>
                </c:pt>
                <c:pt idx="13">
                  <c:v>5.4</c:v>
                </c:pt>
                <c:pt idx="20">
                  <c:v>5.8500000000000005</c:v>
                </c:pt>
                <c:pt idx="21">
                  <c:v>5.78</c:v>
                </c:pt>
                <c:pt idx="22">
                  <c:v>5.8</c:v>
                </c:pt>
                <c:pt idx="23">
                  <c:v>6.73</c:v>
                </c:pt>
                <c:pt idx="24">
                  <c:v>5.8100000000000005</c:v>
                </c:pt>
                <c:pt idx="25">
                  <c:v>6.66</c:v>
                </c:pt>
                <c:pt idx="26">
                  <c:v>5.62</c:v>
                </c:pt>
                <c:pt idx="27">
                  <c:v>5.72</c:v>
                </c:pt>
                <c:pt idx="28" formatCode="0.00">
                  <c:v>5.7</c:v>
                </c:pt>
                <c:pt idx="29">
                  <c:v>5.82</c:v>
                </c:pt>
                <c:pt idx="30">
                  <c:v>5.84</c:v>
                </c:pt>
                <c:pt idx="32">
                  <c:v>7.29</c:v>
                </c:pt>
                <c:pt idx="33">
                  <c:v>5.98</c:v>
                </c:pt>
                <c:pt idx="34">
                  <c:v>6.01</c:v>
                </c:pt>
                <c:pt idx="35">
                  <c:v>5.92</c:v>
                </c:pt>
                <c:pt idx="36">
                  <c:v>6</c:v>
                </c:pt>
                <c:pt idx="37">
                  <c:v>5.83</c:v>
                </c:pt>
                <c:pt idx="38">
                  <c:v>5.63</c:v>
                </c:pt>
                <c:pt idx="39">
                  <c:v>6</c:v>
                </c:pt>
                <c:pt idx="40">
                  <c:v>5.78</c:v>
                </c:pt>
                <c:pt idx="41">
                  <c:v>5.83</c:v>
                </c:pt>
                <c:pt idx="42">
                  <c:v>6.0600000000000005</c:v>
                </c:pt>
                <c:pt idx="43">
                  <c:v>5.88</c:v>
                </c:pt>
                <c:pt idx="44">
                  <c:v>5.9300000000000006</c:v>
                </c:pt>
                <c:pt idx="45">
                  <c:v>5.9</c:v>
                </c:pt>
                <c:pt idx="46">
                  <c:v>6</c:v>
                </c:pt>
                <c:pt idx="47">
                  <c:v>5.76</c:v>
                </c:pt>
                <c:pt idx="48">
                  <c:v>5.69</c:v>
                </c:pt>
                <c:pt idx="49">
                  <c:v>5.5600000000000005</c:v>
                </c:pt>
                <c:pt idx="53">
                  <c:v>5.8</c:v>
                </c:pt>
                <c:pt idx="54">
                  <c:v>5.84</c:v>
                </c:pt>
                <c:pt idx="55">
                  <c:v>5.95</c:v>
                </c:pt>
                <c:pt idx="56">
                  <c:v>5.9</c:v>
                </c:pt>
                <c:pt idx="57">
                  <c:v>9.0499999999999989</c:v>
                </c:pt>
                <c:pt idx="58">
                  <c:v>5.6400000000000006</c:v>
                </c:pt>
                <c:pt idx="59">
                  <c:v>5.66</c:v>
                </c:pt>
                <c:pt idx="60">
                  <c:v>5.6000000000000005</c:v>
                </c:pt>
                <c:pt idx="61">
                  <c:v>5.75</c:v>
                </c:pt>
                <c:pt idx="62">
                  <c:v>5.17</c:v>
                </c:pt>
                <c:pt idx="63">
                  <c:v>5.23</c:v>
                </c:pt>
                <c:pt idx="64">
                  <c:v>5.3</c:v>
                </c:pt>
                <c:pt idx="65">
                  <c:v>5.3500000000000005</c:v>
                </c:pt>
                <c:pt idx="66">
                  <c:v>5.65</c:v>
                </c:pt>
                <c:pt idx="67">
                  <c:v>5.8900000000000006</c:v>
                </c:pt>
                <c:pt idx="68">
                  <c:v>5.97</c:v>
                </c:pt>
                <c:pt idx="69">
                  <c:v>6.75</c:v>
                </c:pt>
                <c:pt idx="71">
                  <c:v>5.82</c:v>
                </c:pt>
                <c:pt idx="73">
                  <c:v>5.6400000000000006</c:v>
                </c:pt>
                <c:pt idx="74">
                  <c:v>5.74</c:v>
                </c:pt>
                <c:pt idx="75">
                  <c:v>5.73</c:v>
                </c:pt>
                <c:pt idx="76">
                  <c:v>5.8</c:v>
                </c:pt>
                <c:pt idx="78">
                  <c:v>6.97</c:v>
                </c:pt>
                <c:pt idx="79">
                  <c:v>5.99</c:v>
                </c:pt>
                <c:pt idx="80">
                  <c:v>6.1000000000000005</c:v>
                </c:pt>
                <c:pt idx="81">
                  <c:v>5.99</c:v>
                </c:pt>
                <c:pt idx="82">
                  <c:v>5.92</c:v>
                </c:pt>
                <c:pt idx="83">
                  <c:v>5.92</c:v>
                </c:pt>
                <c:pt idx="84">
                  <c:v>5.74</c:v>
                </c:pt>
                <c:pt idx="85">
                  <c:v>5.53</c:v>
                </c:pt>
                <c:pt idx="86">
                  <c:v>5.9</c:v>
                </c:pt>
                <c:pt idx="87">
                  <c:v>5.8100000000000005</c:v>
                </c:pt>
                <c:pt idx="88">
                  <c:v>5.8100000000000005</c:v>
                </c:pt>
                <c:pt idx="89">
                  <c:v>5.9300000000000006</c:v>
                </c:pt>
                <c:pt idx="90">
                  <c:v>5.9300000000000006</c:v>
                </c:pt>
                <c:pt idx="91">
                  <c:v>6.15</c:v>
                </c:pt>
                <c:pt idx="92">
                  <c:v>6.13</c:v>
                </c:pt>
                <c:pt idx="93">
                  <c:v>5.91</c:v>
                </c:pt>
                <c:pt idx="94">
                  <c:v>5.9</c:v>
                </c:pt>
                <c:pt idx="95">
                  <c:v>5.88</c:v>
                </c:pt>
                <c:pt idx="96">
                  <c:v>5.8499999999999988</c:v>
                </c:pt>
                <c:pt idx="97">
                  <c:v>5.76</c:v>
                </c:pt>
                <c:pt idx="98">
                  <c:v>5.5600000000000005</c:v>
                </c:pt>
                <c:pt idx="99">
                  <c:v>5.84</c:v>
                </c:pt>
                <c:pt idx="100">
                  <c:v>6.01</c:v>
                </c:pt>
                <c:pt idx="101">
                  <c:v>5.9</c:v>
                </c:pt>
                <c:pt idx="102">
                  <c:v>5.9300000000000006</c:v>
                </c:pt>
                <c:pt idx="103">
                  <c:v>6.01</c:v>
                </c:pt>
                <c:pt idx="104">
                  <c:v>4</c:v>
                </c:pt>
                <c:pt idx="105">
                  <c:v>5.84</c:v>
                </c:pt>
                <c:pt idx="106">
                  <c:v>5.9</c:v>
                </c:pt>
                <c:pt idx="107">
                  <c:v>5.84</c:v>
                </c:pt>
                <c:pt idx="108">
                  <c:v>5.6400000000000006</c:v>
                </c:pt>
                <c:pt idx="109">
                  <c:v>6.2700000000000005</c:v>
                </c:pt>
                <c:pt idx="110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D-41C0-931D-43D23A3340B2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grafico'!$Q$2:$DZ$2</c:f>
              <c:numCache>
                <c:formatCode>mmm\-yy</c:formatCode>
                <c:ptCount val="114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</c:numCache>
            </c:numRef>
          </c:cat>
          <c:val>
            <c:numRef>
              <c:f>'Datos para grafico'!$Q$14:$DZ$14</c:f>
              <c:numCache>
                <c:formatCode>General</c:formatCode>
                <c:ptCount val="114"/>
                <c:pt idx="0" formatCode="0.00">
                  <c:v>7.62</c:v>
                </c:pt>
                <c:pt idx="4">
                  <c:v>6.37</c:v>
                </c:pt>
                <c:pt idx="5" formatCode="0.00">
                  <c:v>5.58</c:v>
                </c:pt>
                <c:pt idx="6" formatCode="0.00">
                  <c:v>5.58</c:v>
                </c:pt>
                <c:pt idx="7" formatCode="0.00">
                  <c:v>5.75</c:v>
                </c:pt>
                <c:pt idx="8" formatCode="0.00">
                  <c:v>5.6400000000000006</c:v>
                </c:pt>
                <c:pt idx="9" formatCode="0.00">
                  <c:v>5.48</c:v>
                </c:pt>
                <c:pt idx="10" formatCode="0.00">
                  <c:v>5.47</c:v>
                </c:pt>
                <c:pt idx="11" formatCode="0.00">
                  <c:v>5.47</c:v>
                </c:pt>
                <c:pt idx="12" formatCode="0.00">
                  <c:v>5.72</c:v>
                </c:pt>
                <c:pt idx="14" formatCode="0.00">
                  <c:v>6.34</c:v>
                </c:pt>
                <c:pt idx="15" formatCode="0.00">
                  <c:v>6.8500000000000005</c:v>
                </c:pt>
                <c:pt idx="16">
                  <c:v>6.7</c:v>
                </c:pt>
                <c:pt idx="17">
                  <c:v>6.57</c:v>
                </c:pt>
                <c:pt idx="18">
                  <c:v>6.6000000000000005</c:v>
                </c:pt>
                <c:pt idx="19">
                  <c:v>6.3800000000000008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4D-41C0-931D-43D23A334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311488"/>
        <c:axId val="1"/>
      </c:lineChart>
      <c:catAx>
        <c:axId val="96531148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  <c:max val="10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5311488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grafico'!$I$13:$T$13</c:f>
              <c:numCache>
                <c:formatCode>0.00</c:formatCode>
                <c:ptCount val="12"/>
                <c:pt idx="9" formatCode="General">
                  <c:v>5.17</c:v>
                </c:pt>
                <c:pt idx="10">
                  <c:v>5.4</c:v>
                </c:pt>
                <c:pt idx="11">
                  <c:v>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A0-49A7-9B9B-E7A38692471B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grafico'!$U$13:$AF$13</c:f>
              <c:numCache>
                <c:formatCode>General</c:formatCode>
                <c:ptCount val="12"/>
                <c:pt idx="9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A0-49A7-9B9B-E7A38692471B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grafico'!$AG$13:$AR$13</c:f>
              <c:numCache>
                <c:formatCode>General</c:formatCode>
                <c:ptCount val="12"/>
                <c:pt idx="4">
                  <c:v>5.8500000000000005</c:v>
                </c:pt>
                <c:pt idx="5">
                  <c:v>5.78</c:v>
                </c:pt>
                <c:pt idx="6">
                  <c:v>5.8</c:v>
                </c:pt>
                <c:pt idx="7">
                  <c:v>6.73</c:v>
                </c:pt>
                <c:pt idx="8">
                  <c:v>5.8100000000000005</c:v>
                </c:pt>
                <c:pt idx="9">
                  <c:v>6.66</c:v>
                </c:pt>
                <c:pt idx="10">
                  <c:v>5.62</c:v>
                </c:pt>
                <c:pt idx="11">
                  <c:v>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A0-49A7-9B9B-E7A38692471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grafico'!$AS$13:$BD$13</c:f>
              <c:numCache>
                <c:formatCode>General</c:formatCode>
                <c:ptCount val="12"/>
                <c:pt idx="0" formatCode="0.00">
                  <c:v>5.7</c:v>
                </c:pt>
                <c:pt idx="1">
                  <c:v>5.82</c:v>
                </c:pt>
                <c:pt idx="2">
                  <c:v>5.84</c:v>
                </c:pt>
                <c:pt idx="4">
                  <c:v>7.29</c:v>
                </c:pt>
                <c:pt idx="5">
                  <c:v>5.98</c:v>
                </c:pt>
                <c:pt idx="6">
                  <c:v>6.01</c:v>
                </c:pt>
                <c:pt idx="7">
                  <c:v>5.92</c:v>
                </c:pt>
                <c:pt idx="8">
                  <c:v>6</c:v>
                </c:pt>
                <c:pt idx="9">
                  <c:v>5.83</c:v>
                </c:pt>
                <c:pt idx="10">
                  <c:v>5.63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A0-49A7-9B9B-E7A38692471B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grafico'!$BE$13:$BP$13</c:f>
              <c:numCache>
                <c:formatCode>General</c:formatCode>
                <c:ptCount val="12"/>
                <c:pt idx="0">
                  <c:v>5.78</c:v>
                </c:pt>
                <c:pt idx="1">
                  <c:v>5.83</c:v>
                </c:pt>
                <c:pt idx="2">
                  <c:v>6.0600000000000005</c:v>
                </c:pt>
                <c:pt idx="3">
                  <c:v>5.88</c:v>
                </c:pt>
                <c:pt idx="4">
                  <c:v>5.9300000000000006</c:v>
                </c:pt>
                <c:pt idx="5">
                  <c:v>5.9</c:v>
                </c:pt>
                <c:pt idx="6">
                  <c:v>6</c:v>
                </c:pt>
                <c:pt idx="7">
                  <c:v>5.76</c:v>
                </c:pt>
                <c:pt idx="8">
                  <c:v>5.69</c:v>
                </c:pt>
                <c:pt idx="9">
                  <c:v>5.5600000000000005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A0-49A7-9B9B-E7A38692471B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grafico'!$BQ$13:$CB$13</c:f>
              <c:numCache>
                <c:formatCode>General</c:formatCode>
                <c:ptCount val="12"/>
                <c:pt idx="1">
                  <c:v>5.8</c:v>
                </c:pt>
                <c:pt idx="2">
                  <c:v>5.84</c:v>
                </c:pt>
                <c:pt idx="3">
                  <c:v>5.95</c:v>
                </c:pt>
                <c:pt idx="4">
                  <c:v>5.9</c:v>
                </c:pt>
                <c:pt idx="5">
                  <c:v>9.0499999999999989</c:v>
                </c:pt>
                <c:pt idx="6">
                  <c:v>5.6400000000000006</c:v>
                </c:pt>
                <c:pt idx="7">
                  <c:v>5.66</c:v>
                </c:pt>
                <c:pt idx="8">
                  <c:v>5.6000000000000005</c:v>
                </c:pt>
                <c:pt idx="9">
                  <c:v>5.75</c:v>
                </c:pt>
                <c:pt idx="10">
                  <c:v>5.17</c:v>
                </c:pt>
                <c:pt idx="11">
                  <c:v>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A0-49A7-9B9B-E7A38692471B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grafico'!$CC$13:$CN$13</c:f>
              <c:numCache>
                <c:formatCode>General</c:formatCode>
                <c:ptCount val="12"/>
                <c:pt idx="0">
                  <c:v>5.3</c:v>
                </c:pt>
                <c:pt idx="1">
                  <c:v>5.3500000000000005</c:v>
                </c:pt>
                <c:pt idx="2">
                  <c:v>5.65</c:v>
                </c:pt>
                <c:pt idx="3">
                  <c:v>5.8900000000000006</c:v>
                </c:pt>
                <c:pt idx="4">
                  <c:v>5.97</c:v>
                </c:pt>
                <c:pt idx="5">
                  <c:v>6.75</c:v>
                </c:pt>
                <c:pt idx="7">
                  <c:v>5.82</c:v>
                </c:pt>
                <c:pt idx="9">
                  <c:v>5.6400000000000006</c:v>
                </c:pt>
                <c:pt idx="10">
                  <c:v>5.74</c:v>
                </c:pt>
                <c:pt idx="11">
                  <c:v>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A0-49A7-9B9B-E7A38692471B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grafico'!$CO$13:$CZ$13</c:f>
              <c:numCache>
                <c:formatCode>General</c:formatCode>
                <c:ptCount val="12"/>
                <c:pt idx="0">
                  <c:v>5.8</c:v>
                </c:pt>
                <c:pt idx="2">
                  <c:v>6.97</c:v>
                </c:pt>
                <c:pt idx="3">
                  <c:v>5.99</c:v>
                </c:pt>
                <c:pt idx="4">
                  <c:v>6.1000000000000005</c:v>
                </c:pt>
                <c:pt idx="5">
                  <c:v>5.99</c:v>
                </c:pt>
                <c:pt idx="6">
                  <c:v>5.92</c:v>
                </c:pt>
                <c:pt idx="7">
                  <c:v>5.92</c:v>
                </c:pt>
                <c:pt idx="8">
                  <c:v>5.74</c:v>
                </c:pt>
                <c:pt idx="9">
                  <c:v>5.53</c:v>
                </c:pt>
                <c:pt idx="10">
                  <c:v>5.9</c:v>
                </c:pt>
                <c:pt idx="11">
                  <c:v>5.8100000000000005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AA0-49A7-9B9B-E7A38692471B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grafico'!$DA$13:$DL$13</c:f>
              <c:numCache>
                <c:formatCode>General</c:formatCode>
                <c:ptCount val="12"/>
                <c:pt idx="0">
                  <c:v>5.8100000000000005</c:v>
                </c:pt>
                <c:pt idx="1">
                  <c:v>5.9300000000000006</c:v>
                </c:pt>
                <c:pt idx="2">
                  <c:v>5.9300000000000006</c:v>
                </c:pt>
                <c:pt idx="3">
                  <c:v>6.15</c:v>
                </c:pt>
                <c:pt idx="4">
                  <c:v>6.13</c:v>
                </c:pt>
                <c:pt idx="5">
                  <c:v>5.91</c:v>
                </c:pt>
                <c:pt idx="6">
                  <c:v>5.9</c:v>
                </c:pt>
                <c:pt idx="7">
                  <c:v>5.88</c:v>
                </c:pt>
                <c:pt idx="8">
                  <c:v>5.8499999999999988</c:v>
                </c:pt>
                <c:pt idx="9">
                  <c:v>5.76</c:v>
                </c:pt>
                <c:pt idx="10">
                  <c:v>5.5600000000000005</c:v>
                </c:pt>
                <c:pt idx="11">
                  <c:v>5.84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AA0-49A7-9B9B-E7A38692471B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grafico'!$DM$13:$DX$13</c:f>
              <c:numCache>
                <c:formatCode>General</c:formatCode>
                <c:ptCount val="12"/>
                <c:pt idx="0">
                  <c:v>6.01</c:v>
                </c:pt>
                <c:pt idx="1">
                  <c:v>5.9</c:v>
                </c:pt>
                <c:pt idx="2">
                  <c:v>5.9300000000000006</c:v>
                </c:pt>
                <c:pt idx="3">
                  <c:v>6.01</c:v>
                </c:pt>
                <c:pt idx="4">
                  <c:v>4</c:v>
                </c:pt>
                <c:pt idx="5">
                  <c:v>5.84</c:v>
                </c:pt>
                <c:pt idx="6">
                  <c:v>5.9</c:v>
                </c:pt>
                <c:pt idx="7">
                  <c:v>5.84</c:v>
                </c:pt>
                <c:pt idx="8">
                  <c:v>5.6400000000000006</c:v>
                </c:pt>
                <c:pt idx="9">
                  <c:v>6.2700000000000005</c:v>
                </c:pt>
                <c:pt idx="10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AA0-49A7-9B9B-E7A386924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421648"/>
        <c:axId val="1"/>
      </c:lineChart>
      <c:catAx>
        <c:axId val="105942164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9421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6090372021827"/>
          <c:y val="4.1523830174585885E-2"/>
          <c:w val="0.13333767940417235"/>
          <c:h val="0.816635326766855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Cacique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grafico'!$Q$18:$FL$18</c:f>
              <c:numCache>
                <c:formatCode>General</c:formatCode>
                <c:ptCount val="152"/>
                <c:pt idx="3">
                  <c:v>8.02</c:v>
                </c:pt>
                <c:pt idx="12">
                  <c:v>7.14</c:v>
                </c:pt>
                <c:pt idx="24">
                  <c:v>8.17</c:v>
                </c:pt>
                <c:pt idx="25">
                  <c:v>7.84</c:v>
                </c:pt>
                <c:pt idx="27">
                  <c:v>5.26</c:v>
                </c:pt>
                <c:pt idx="30">
                  <c:v>8.15</c:v>
                </c:pt>
                <c:pt idx="32">
                  <c:v>13.57</c:v>
                </c:pt>
                <c:pt idx="39">
                  <c:v>8.85</c:v>
                </c:pt>
                <c:pt idx="46">
                  <c:v>11.56</c:v>
                </c:pt>
                <c:pt idx="47">
                  <c:v>10.4</c:v>
                </c:pt>
                <c:pt idx="49">
                  <c:v>6.84</c:v>
                </c:pt>
                <c:pt idx="55">
                  <c:v>11.379999999999999</c:v>
                </c:pt>
                <c:pt idx="56">
                  <c:v>11.34</c:v>
                </c:pt>
                <c:pt idx="60">
                  <c:v>9.2999999999999989</c:v>
                </c:pt>
                <c:pt idx="61">
                  <c:v>7.31</c:v>
                </c:pt>
                <c:pt idx="67">
                  <c:v>11.34</c:v>
                </c:pt>
                <c:pt idx="68">
                  <c:v>12.15</c:v>
                </c:pt>
                <c:pt idx="69">
                  <c:v>11.58</c:v>
                </c:pt>
                <c:pt idx="71">
                  <c:v>10.1</c:v>
                </c:pt>
                <c:pt idx="73">
                  <c:v>6.2799999999999994</c:v>
                </c:pt>
                <c:pt idx="74">
                  <c:v>8.32</c:v>
                </c:pt>
                <c:pt idx="75">
                  <c:v>9.2799999999999994</c:v>
                </c:pt>
                <c:pt idx="78">
                  <c:v>13.25</c:v>
                </c:pt>
                <c:pt idx="80">
                  <c:v>12.65</c:v>
                </c:pt>
                <c:pt idx="82">
                  <c:v>12</c:v>
                </c:pt>
                <c:pt idx="83">
                  <c:v>9.73</c:v>
                </c:pt>
                <c:pt idx="85">
                  <c:v>8.129999999999999</c:v>
                </c:pt>
                <c:pt idx="87">
                  <c:v>9.65</c:v>
                </c:pt>
                <c:pt idx="94">
                  <c:v>10.61</c:v>
                </c:pt>
                <c:pt idx="95">
                  <c:v>9.67</c:v>
                </c:pt>
                <c:pt idx="96">
                  <c:v>8.93</c:v>
                </c:pt>
                <c:pt idx="97">
                  <c:v>8.1999999999999993</c:v>
                </c:pt>
                <c:pt idx="98">
                  <c:v>6.34</c:v>
                </c:pt>
                <c:pt idx="100">
                  <c:v>7.43</c:v>
                </c:pt>
                <c:pt idx="101">
                  <c:v>11.42</c:v>
                </c:pt>
                <c:pt idx="102">
                  <c:v>11.41</c:v>
                </c:pt>
                <c:pt idx="103">
                  <c:v>12.32</c:v>
                </c:pt>
                <c:pt idx="105">
                  <c:v>11.19</c:v>
                </c:pt>
                <c:pt idx="111">
                  <c:v>10.029999999999999</c:v>
                </c:pt>
                <c:pt idx="112">
                  <c:v>10.7</c:v>
                </c:pt>
                <c:pt idx="123">
                  <c:v>9.0399999999999991</c:v>
                </c:pt>
                <c:pt idx="130">
                  <c:v>12.709999999999999</c:v>
                </c:pt>
                <c:pt idx="132">
                  <c:v>11.01</c:v>
                </c:pt>
                <c:pt idx="136">
                  <c:v>11</c:v>
                </c:pt>
                <c:pt idx="137">
                  <c:v>11.52</c:v>
                </c:pt>
                <c:pt idx="140">
                  <c:v>13.11</c:v>
                </c:pt>
                <c:pt idx="141">
                  <c:v>10.209999999999999</c:v>
                </c:pt>
                <c:pt idx="144">
                  <c:v>11.23</c:v>
                </c:pt>
                <c:pt idx="145">
                  <c:v>9.08</c:v>
                </c:pt>
                <c:pt idx="146">
                  <c:v>6.43</c:v>
                </c:pt>
                <c:pt idx="147">
                  <c:v>8.5399999999999991</c:v>
                </c:pt>
                <c:pt idx="148">
                  <c:v>10.029999999999999</c:v>
                </c:pt>
                <c:pt idx="149">
                  <c:v>10.629999999999999</c:v>
                </c:pt>
                <c:pt idx="150">
                  <c:v>10.65</c:v>
                </c:pt>
                <c:pt idx="151">
                  <c:v>11.49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53-4CC8-AA0D-4EC281EB5D0B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grafico'!$Q$19:$FL$19</c:f>
              <c:numCache>
                <c:formatCode>0.00</c:formatCode>
                <c:ptCount val="152"/>
                <c:pt idx="0">
                  <c:v>7.5499999999999989</c:v>
                </c:pt>
                <c:pt idx="1">
                  <c:v>7.6899999999999995</c:v>
                </c:pt>
                <c:pt idx="2">
                  <c:v>7.1</c:v>
                </c:pt>
                <c:pt idx="4" formatCode="General">
                  <c:v>8.879999999999999</c:v>
                </c:pt>
                <c:pt idx="5">
                  <c:v>10.18</c:v>
                </c:pt>
                <c:pt idx="6">
                  <c:v>10.69</c:v>
                </c:pt>
                <c:pt idx="7">
                  <c:v>11.629999999999999</c:v>
                </c:pt>
                <c:pt idx="8">
                  <c:v>11.73</c:v>
                </c:pt>
                <c:pt idx="9">
                  <c:v>9.879999999999999</c:v>
                </c:pt>
                <c:pt idx="10">
                  <c:v>8.98</c:v>
                </c:pt>
                <c:pt idx="11">
                  <c:v>9.41</c:v>
                </c:pt>
                <c:pt idx="13">
                  <c:v>7.0699999999999994</c:v>
                </c:pt>
                <c:pt idx="14">
                  <c:v>7.7899999999999991</c:v>
                </c:pt>
                <c:pt idx="15">
                  <c:v>9.31</c:v>
                </c:pt>
                <c:pt idx="16" formatCode="General">
                  <c:v>10.01</c:v>
                </c:pt>
                <c:pt idx="17" formatCode="General">
                  <c:v>10.61</c:v>
                </c:pt>
                <c:pt idx="18" formatCode="General">
                  <c:v>11.14</c:v>
                </c:pt>
                <c:pt idx="19" formatCode="General">
                  <c:v>12.18</c:v>
                </c:pt>
                <c:pt idx="20" formatCode="General">
                  <c:v>11.58</c:v>
                </c:pt>
                <c:pt idx="21" formatCode="General">
                  <c:v>10.629999999999999</c:v>
                </c:pt>
                <c:pt idx="22" formatCode="General">
                  <c:v>10.61</c:v>
                </c:pt>
                <c:pt idx="23" formatCode="General">
                  <c:v>10.18</c:v>
                </c:pt>
                <c:pt idx="26" formatCode="General">
                  <c:v>8.7199999999999989</c:v>
                </c:pt>
                <c:pt idx="28" formatCode="General">
                  <c:v>10.6</c:v>
                </c:pt>
                <c:pt idx="29" formatCode="General">
                  <c:v>11.15</c:v>
                </c:pt>
                <c:pt idx="31" formatCode="General">
                  <c:v>12.03</c:v>
                </c:pt>
                <c:pt idx="33" formatCode="General">
                  <c:v>12.03</c:v>
                </c:pt>
                <c:pt idx="34" formatCode="General">
                  <c:v>11.83</c:v>
                </c:pt>
                <c:pt idx="35" formatCode="General">
                  <c:v>11.76</c:v>
                </c:pt>
                <c:pt idx="36" formatCode="General">
                  <c:v>11.629999999999999</c:v>
                </c:pt>
                <c:pt idx="37" formatCode="General">
                  <c:v>10.02</c:v>
                </c:pt>
                <c:pt idx="38" formatCode="General">
                  <c:v>10.210000000000001</c:v>
                </c:pt>
                <c:pt idx="40" formatCode="General">
                  <c:v>9.61</c:v>
                </c:pt>
                <c:pt idx="41" formatCode="General">
                  <c:v>10.43</c:v>
                </c:pt>
                <c:pt idx="42" formatCode="General">
                  <c:v>12.27</c:v>
                </c:pt>
                <c:pt idx="43" formatCode="General">
                  <c:v>12.81</c:v>
                </c:pt>
                <c:pt idx="44" formatCode="General">
                  <c:v>12.52</c:v>
                </c:pt>
                <c:pt idx="45" formatCode="General">
                  <c:v>11.37</c:v>
                </c:pt>
                <c:pt idx="48" formatCode="General">
                  <c:v>8.6999999999999993</c:v>
                </c:pt>
                <c:pt idx="50" formatCode="General">
                  <c:v>8.57</c:v>
                </c:pt>
                <c:pt idx="51" formatCode="General">
                  <c:v>7.67</c:v>
                </c:pt>
                <c:pt idx="53" formatCode="General">
                  <c:v>10.14</c:v>
                </c:pt>
                <c:pt idx="54" formatCode="General">
                  <c:v>10.84</c:v>
                </c:pt>
                <c:pt idx="57" formatCode="General">
                  <c:v>12.36</c:v>
                </c:pt>
                <c:pt idx="58" formatCode="General">
                  <c:v>9.5299999999999994</c:v>
                </c:pt>
                <c:pt idx="59" formatCode="General">
                  <c:v>9.26</c:v>
                </c:pt>
                <c:pt idx="62" formatCode="General">
                  <c:v>8.59</c:v>
                </c:pt>
                <c:pt idx="63" formatCode="General">
                  <c:v>8.32</c:v>
                </c:pt>
                <c:pt idx="64" formatCode="General">
                  <c:v>9.59</c:v>
                </c:pt>
                <c:pt idx="65" formatCode="General">
                  <c:v>9.9699999999999989</c:v>
                </c:pt>
                <c:pt idx="66" formatCode="General">
                  <c:v>10.879999999999999</c:v>
                </c:pt>
                <c:pt idx="76" formatCode="General">
                  <c:v>10.94</c:v>
                </c:pt>
                <c:pt idx="77" formatCode="General">
                  <c:v>11.33</c:v>
                </c:pt>
                <c:pt idx="79" formatCode="General">
                  <c:v>12.95</c:v>
                </c:pt>
                <c:pt idx="81" formatCode="General">
                  <c:v>12.03</c:v>
                </c:pt>
                <c:pt idx="84" formatCode="General">
                  <c:v>9.84</c:v>
                </c:pt>
                <c:pt idx="86" formatCode="General">
                  <c:v>9.2799999999999994</c:v>
                </c:pt>
                <c:pt idx="88" formatCode="General">
                  <c:v>11.28</c:v>
                </c:pt>
                <c:pt idx="89" formatCode="General">
                  <c:v>12</c:v>
                </c:pt>
                <c:pt idx="90" formatCode="General">
                  <c:v>12.75</c:v>
                </c:pt>
                <c:pt idx="91" formatCode="General">
                  <c:v>13.459999999999999</c:v>
                </c:pt>
                <c:pt idx="92" formatCode="General">
                  <c:v>13.96</c:v>
                </c:pt>
                <c:pt idx="93" formatCode="General">
                  <c:v>12.209999999999999</c:v>
                </c:pt>
                <c:pt idx="99" formatCode="General">
                  <c:v>9.32</c:v>
                </c:pt>
                <c:pt idx="104" formatCode="General">
                  <c:v>12.03</c:v>
                </c:pt>
                <c:pt idx="106" formatCode="General">
                  <c:v>11.629999999999999</c:v>
                </c:pt>
                <c:pt idx="107" formatCode="General">
                  <c:v>11.17</c:v>
                </c:pt>
                <c:pt idx="108" formatCode="General">
                  <c:v>7.1499999999999995</c:v>
                </c:pt>
                <c:pt idx="109" formatCode="General">
                  <c:v>8.74</c:v>
                </c:pt>
                <c:pt idx="110" formatCode="General">
                  <c:v>9.2099999999999991</c:v>
                </c:pt>
                <c:pt idx="113" formatCode="General">
                  <c:v>11.07</c:v>
                </c:pt>
                <c:pt idx="114" formatCode="General">
                  <c:v>11.98</c:v>
                </c:pt>
                <c:pt idx="115" formatCode="General">
                  <c:v>11.78</c:v>
                </c:pt>
                <c:pt idx="116" formatCode="General">
                  <c:v>11.73</c:v>
                </c:pt>
                <c:pt idx="117" formatCode="General">
                  <c:v>7.92</c:v>
                </c:pt>
                <c:pt idx="118" formatCode="General">
                  <c:v>8.23</c:v>
                </c:pt>
                <c:pt idx="119" formatCode="General">
                  <c:v>8.35</c:v>
                </c:pt>
                <c:pt idx="120" formatCode="General">
                  <c:v>7.8100000000000005</c:v>
                </c:pt>
                <c:pt idx="121" formatCode="General">
                  <c:v>7.629999999999999</c:v>
                </c:pt>
                <c:pt idx="122" formatCode="General">
                  <c:v>8.08</c:v>
                </c:pt>
                <c:pt idx="124" formatCode="General">
                  <c:v>12.18</c:v>
                </c:pt>
                <c:pt idx="125" formatCode="General">
                  <c:v>11.629999999999999</c:v>
                </c:pt>
                <c:pt idx="126" formatCode="General">
                  <c:v>18.669999999999998</c:v>
                </c:pt>
                <c:pt idx="127" formatCode="General">
                  <c:v>12.459999999999999</c:v>
                </c:pt>
                <c:pt idx="128" formatCode="General">
                  <c:v>12.969999999999999</c:v>
                </c:pt>
                <c:pt idx="129" formatCode="General">
                  <c:v>13.11</c:v>
                </c:pt>
                <c:pt idx="131" formatCode="General">
                  <c:v>13.27</c:v>
                </c:pt>
                <c:pt idx="133" formatCode="General">
                  <c:v>9.3699999999999992</c:v>
                </c:pt>
                <c:pt idx="134" formatCode="General">
                  <c:v>9.2199999999999989</c:v>
                </c:pt>
                <c:pt idx="135" formatCode="General">
                  <c:v>9.9699999999999989</c:v>
                </c:pt>
                <c:pt idx="139" formatCode="General">
                  <c:v>13.459999999999999</c:v>
                </c:pt>
                <c:pt idx="142" formatCode="General">
                  <c:v>10.33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53-4CC8-AA0D-4EC281EB5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418768"/>
        <c:axId val="1"/>
      </c:lineChart>
      <c:catAx>
        <c:axId val="10594187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8"/>
        <c:noMultiLvlLbl val="0"/>
      </c:catAx>
      <c:valAx>
        <c:axId val="1"/>
        <c:scaling>
          <c:orientation val="maxMin"/>
          <c:max val="20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9418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Cacique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grafico'!$I$18:$T$18</c:f>
              <c:numCache>
                <c:formatCode>0.00</c:formatCode>
                <c:ptCount val="12"/>
                <c:pt idx="11" formatCode="General">
                  <c:v>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A2-4FB4-92F8-B463E6CE36BE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grafico'!$U$18:$AF$18</c:f>
              <c:numCache>
                <c:formatCode>General</c:formatCode>
                <c:ptCount val="12"/>
                <c:pt idx="8">
                  <c:v>7.14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A2-4FB4-92F8-B463E6CE36BE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grafico'!$AG$18:$AR$18</c:f>
              <c:numCache>
                <c:formatCode>General</c:formatCode>
                <c:ptCount val="12"/>
                <c:pt idx="8">
                  <c:v>8.17</c:v>
                </c:pt>
                <c:pt idx="9">
                  <c:v>7.84</c:v>
                </c:pt>
                <c:pt idx="11">
                  <c:v>5.26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A2-4FB4-92F8-B463E6CE36BE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grafico'!$AS$18:$BD$18</c:f>
              <c:numCache>
                <c:formatCode>General</c:formatCode>
                <c:ptCount val="12"/>
                <c:pt idx="2">
                  <c:v>8.15</c:v>
                </c:pt>
                <c:pt idx="4">
                  <c:v>13.57</c:v>
                </c:pt>
                <c:pt idx="1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A2-4FB4-92F8-B463E6CE36BE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grafico'!$BE$18:$BP$18</c:f>
              <c:numCache>
                <c:formatCode>General</c:formatCode>
                <c:ptCount val="12"/>
                <c:pt idx="6">
                  <c:v>11.56</c:v>
                </c:pt>
                <c:pt idx="7">
                  <c:v>10.4</c:v>
                </c:pt>
                <c:pt idx="9">
                  <c:v>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AA2-4FB4-92F8-B463E6CE36BE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grafico'!$BQ$18:$CB$18</c:f>
              <c:numCache>
                <c:formatCode>General</c:formatCode>
                <c:ptCount val="12"/>
                <c:pt idx="3">
                  <c:v>11.379999999999999</c:v>
                </c:pt>
                <c:pt idx="4">
                  <c:v>11.34</c:v>
                </c:pt>
                <c:pt idx="8">
                  <c:v>9.2999999999999989</c:v>
                </c:pt>
                <c:pt idx="9">
                  <c:v>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A2-4FB4-92F8-B463E6CE36BE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grafico'!$CC$18:$CN$18</c:f>
              <c:numCache>
                <c:formatCode>General</c:formatCode>
                <c:ptCount val="12"/>
                <c:pt idx="3">
                  <c:v>11.34</c:v>
                </c:pt>
                <c:pt idx="4">
                  <c:v>12.15</c:v>
                </c:pt>
                <c:pt idx="5">
                  <c:v>11.58</c:v>
                </c:pt>
                <c:pt idx="7">
                  <c:v>10.1</c:v>
                </c:pt>
                <c:pt idx="9">
                  <c:v>6.2799999999999994</c:v>
                </c:pt>
                <c:pt idx="10">
                  <c:v>8.32</c:v>
                </c:pt>
                <c:pt idx="11">
                  <c:v>9.2799999999999994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AA2-4FB4-92F8-B463E6CE36BE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grafico'!$CO$18:$CZ$18</c:f>
              <c:numCache>
                <c:formatCode>General</c:formatCode>
                <c:ptCount val="12"/>
                <c:pt idx="2">
                  <c:v>13.25</c:v>
                </c:pt>
                <c:pt idx="4">
                  <c:v>12.65</c:v>
                </c:pt>
                <c:pt idx="6">
                  <c:v>12</c:v>
                </c:pt>
                <c:pt idx="7">
                  <c:v>9.73</c:v>
                </c:pt>
                <c:pt idx="9">
                  <c:v>8.129999999999999</c:v>
                </c:pt>
                <c:pt idx="11">
                  <c:v>9.65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AA2-4FB4-92F8-B463E6CE36BE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grafico'!$DA$18:$DL$18</c:f>
              <c:numCache>
                <c:formatCode>General</c:formatCode>
                <c:ptCount val="12"/>
                <c:pt idx="6">
                  <c:v>10.61</c:v>
                </c:pt>
                <c:pt idx="7">
                  <c:v>9.67</c:v>
                </c:pt>
                <c:pt idx="8">
                  <c:v>8.93</c:v>
                </c:pt>
                <c:pt idx="9">
                  <c:v>8.1999999999999993</c:v>
                </c:pt>
                <c:pt idx="10">
                  <c:v>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AA2-4FB4-92F8-B463E6CE36BE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grafico'!$DM$18:$DX$18</c:f>
              <c:numCache>
                <c:formatCode>General</c:formatCode>
                <c:ptCount val="12"/>
                <c:pt idx="0">
                  <c:v>7.43</c:v>
                </c:pt>
                <c:pt idx="1">
                  <c:v>11.42</c:v>
                </c:pt>
                <c:pt idx="2">
                  <c:v>11.41</c:v>
                </c:pt>
                <c:pt idx="3">
                  <c:v>12.32</c:v>
                </c:pt>
                <c:pt idx="5">
                  <c:v>11.19</c:v>
                </c:pt>
                <c:pt idx="11">
                  <c:v>10.029999999999999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AA2-4FB4-92F8-B463E6CE36BE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grafico'!$DY$18:$EJ$18</c:f>
              <c:numCache>
                <c:formatCode>General</c:formatCode>
                <c:ptCount val="12"/>
                <c:pt idx="0">
                  <c:v>10.7</c:v>
                </c:pt>
                <c:pt idx="11">
                  <c:v>9.0399999999999991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A2-4FB4-92F8-B463E6CE36BE}"/>
            </c:ext>
          </c:extLst>
        </c:ser>
        <c:ser>
          <c:idx val="11"/>
          <c:order val="11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grafico'!$FI$18:$FT$18</c:f>
              <c:numCache>
                <c:formatCode>General</c:formatCode>
                <c:ptCount val="12"/>
                <c:pt idx="0">
                  <c:v>10.029999999999999</c:v>
                </c:pt>
                <c:pt idx="1">
                  <c:v>10.629999999999999</c:v>
                </c:pt>
                <c:pt idx="2">
                  <c:v>10.65</c:v>
                </c:pt>
                <c:pt idx="3">
                  <c:v>11.49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AA2-4FB4-92F8-B463E6CE3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444592"/>
        <c:axId val="1"/>
      </c:lineChart>
      <c:catAx>
        <c:axId val="9834445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83444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61069999814775"/>
          <c:y val="3.4603191812154904E-2"/>
          <c:w val="0.13125427816348215"/>
          <c:h val="0.8650797953038726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Residencial Santiago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grafico'!$Q$20:$FL$20</c:f>
              <c:numCache>
                <c:formatCode>General</c:formatCode>
                <c:ptCount val="152"/>
                <c:pt idx="0">
                  <c:v>3.9999999999999925E-2</c:v>
                </c:pt>
                <c:pt idx="1">
                  <c:v>1.9999999999999907E-2</c:v>
                </c:pt>
                <c:pt idx="2">
                  <c:v>8.9999999999999969E-2</c:v>
                </c:pt>
                <c:pt idx="3">
                  <c:v>0.10999999999999999</c:v>
                </c:pt>
                <c:pt idx="5">
                  <c:v>0.25</c:v>
                </c:pt>
                <c:pt idx="6">
                  <c:v>0.19999999999999996</c:v>
                </c:pt>
                <c:pt idx="7">
                  <c:v>0.25</c:v>
                </c:pt>
                <c:pt idx="8">
                  <c:v>0.14999999999999991</c:v>
                </c:pt>
                <c:pt idx="9">
                  <c:v>0.1399999999999999</c:v>
                </c:pt>
                <c:pt idx="10">
                  <c:v>4.9999999999999933E-2</c:v>
                </c:pt>
                <c:pt idx="11">
                  <c:v>4.9999999999999933E-2</c:v>
                </c:pt>
                <c:pt idx="12">
                  <c:v>1.9999999999999907E-2</c:v>
                </c:pt>
                <c:pt idx="13">
                  <c:v>2.9999999999999916E-2</c:v>
                </c:pt>
                <c:pt idx="15">
                  <c:v>0.15999999999999992</c:v>
                </c:pt>
                <c:pt idx="16">
                  <c:v>0.21999999999999997</c:v>
                </c:pt>
                <c:pt idx="17">
                  <c:v>0.18999999999999995</c:v>
                </c:pt>
                <c:pt idx="18">
                  <c:v>9.9999999999999978E-2</c:v>
                </c:pt>
                <c:pt idx="19">
                  <c:v>0</c:v>
                </c:pt>
                <c:pt idx="21">
                  <c:v>1.9999999999999907E-2</c:v>
                </c:pt>
                <c:pt idx="22">
                  <c:v>0.3899999999999999</c:v>
                </c:pt>
                <c:pt idx="23">
                  <c:v>3.9999999999999925E-2</c:v>
                </c:pt>
                <c:pt idx="24">
                  <c:v>9.9999999999999978E-2</c:v>
                </c:pt>
                <c:pt idx="25">
                  <c:v>0</c:v>
                </c:pt>
                <c:pt idx="26">
                  <c:v>0</c:v>
                </c:pt>
                <c:pt idx="29">
                  <c:v>3.9999999999999925E-2</c:v>
                </c:pt>
                <c:pt idx="30">
                  <c:v>6.9999999999999951E-2</c:v>
                </c:pt>
                <c:pt idx="31">
                  <c:v>2.9999999999999916E-2</c:v>
                </c:pt>
                <c:pt idx="32">
                  <c:v>0.57999999999999996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0.26</c:v>
                </c:pt>
                <c:pt idx="38">
                  <c:v>0.25</c:v>
                </c:pt>
                <c:pt idx="39">
                  <c:v>0.35</c:v>
                </c:pt>
                <c:pt idx="40">
                  <c:v>7.999999999999996E-2</c:v>
                </c:pt>
                <c:pt idx="41">
                  <c:v>-6.0000000000000053E-2</c:v>
                </c:pt>
                <c:pt idx="42">
                  <c:v>0.22999999999999998</c:v>
                </c:pt>
                <c:pt idx="43">
                  <c:v>0.14999999999999991</c:v>
                </c:pt>
                <c:pt idx="44">
                  <c:v>0.12</c:v>
                </c:pt>
                <c:pt idx="45">
                  <c:v>1.43</c:v>
                </c:pt>
                <c:pt idx="46">
                  <c:v>2.9999999999999916E-2</c:v>
                </c:pt>
                <c:pt idx="47">
                  <c:v>-0.18000000000000005</c:v>
                </c:pt>
                <c:pt idx="48">
                  <c:v>-0.17000000000000004</c:v>
                </c:pt>
                <c:pt idx="50">
                  <c:v>-0.15000000000000002</c:v>
                </c:pt>
                <c:pt idx="51">
                  <c:v>-0.32000000000000006</c:v>
                </c:pt>
                <c:pt idx="53">
                  <c:v>-4.0000000000000036E-2</c:v>
                </c:pt>
                <c:pt idx="54">
                  <c:v>-0.55000000000000004</c:v>
                </c:pt>
                <c:pt idx="55">
                  <c:v>-0.27</c:v>
                </c:pt>
                <c:pt idx="56">
                  <c:v>-0.39</c:v>
                </c:pt>
                <c:pt idx="59">
                  <c:v>-0.55000000000000004</c:v>
                </c:pt>
                <c:pt idx="60">
                  <c:v>0</c:v>
                </c:pt>
                <c:pt idx="61">
                  <c:v>-0.41000000000000003</c:v>
                </c:pt>
                <c:pt idx="62">
                  <c:v>-0.39</c:v>
                </c:pt>
                <c:pt idx="63">
                  <c:v>-0.45000000000000007</c:v>
                </c:pt>
                <c:pt idx="65">
                  <c:v>-0.22000000000000003</c:v>
                </c:pt>
                <c:pt idx="66">
                  <c:v>-0.20000000000000007</c:v>
                </c:pt>
                <c:pt idx="67">
                  <c:v>0.66999999999999993</c:v>
                </c:pt>
                <c:pt idx="68">
                  <c:v>-0.10000000000000003</c:v>
                </c:pt>
                <c:pt idx="69">
                  <c:v>-0.10000000000000003</c:v>
                </c:pt>
                <c:pt idx="74">
                  <c:v>-0.26000000000000006</c:v>
                </c:pt>
                <c:pt idx="75">
                  <c:v>-0.14000000000000007</c:v>
                </c:pt>
                <c:pt idx="78">
                  <c:v>0.12</c:v>
                </c:pt>
                <c:pt idx="81">
                  <c:v>9.9999999999999978E-2</c:v>
                </c:pt>
                <c:pt idx="83">
                  <c:v>-1.0000000000000009E-2</c:v>
                </c:pt>
                <c:pt idx="84">
                  <c:v>-0.10000000000000003</c:v>
                </c:pt>
                <c:pt idx="85">
                  <c:v>-0.26000000000000006</c:v>
                </c:pt>
                <c:pt idx="87">
                  <c:v>-4.0000000000000036E-2</c:v>
                </c:pt>
                <c:pt idx="88">
                  <c:v>1.0000000000000009E-2</c:v>
                </c:pt>
                <c:pt idx="89">
                  <c:v>0.14999999999999991</c:v>
                </c:pt>
                <c:pt idx="90">
                  <c:v>0.16999999999999993</c:v>
                </c:pt>
                <c:pt idx="91">
                  <c:v>0.27999999999999992</c:v>
                </c:pt>
                <c:pt idx="96">
                  <c:v>0</c:v>
                </c:pt>
                <c:pt idx="97">
                  <c:v>-6.0000000000000053E-2</c:v>
                </c:pt>
                <c:pt idx="98">
                  <c:v>-0.18000000000000005</c:v>
                </c:pt>
                <c:pt idx="100">
                  <c:v>9.9999999999999978E-2</c:v>
                </c:pt>
                <c:pt idx="101">
                  <c:v>0.17999999999999994</c:v>
                </c:pt>
                <c:pt idx="102">
                  <c:v>0.17999999999999994</c:v>
                </c:pt>
                <c:pt idx="103">
                  <c:v>0.14999999999999991</c:v>
                </c:pt>
                <c:pt idx="104">
                  <c:v>0.14999999999999991</c:v>
                </c:pt>
                <c:pt idx="105">
                  <c:v>0.13</c:v>
                </c:pt>
                <c:pt idx="106">
                  <c:v>0.17999999999999994</c:v>
                </c:pt>
                <c:pt idx="107">
                  <c:v>0.14999999999999991</c:v>
                </c:pt>
                <c:pt idx="108">
                  <c:v>-0.18000000000000005</c:v>
                </c:pt>
                <c:pt idx="111">
                  <c:v>7.999999999999996E-2</c:v>
                </c:pt>
                <c:pt idx="112">
                  <c:v>1.1499999999999999</c:v>
                </c:pt>
                <c:pt idx="113">
                  <c:v>0.20999999999999996</c:v>
                </c:pt>
                <c:pt idx="114">
                  <c:v>0.19999999999999996</c:v>
                </c:pt>
                <c:pt idx="116">
                  <c:v>0.14999999999999991</c:v>
                </c:pt>
                <c:pt idx="117">
                  <c:v>0.14999999999999991</c:v>
                </c:pt>
                <c:pt idx="118">
                  <c:v>0.33999999999999997</c:v>
                </c:pt>
                <c:pt idx="120">
                  <c:v>-7.0000000000000062E-2</c:v>
                </c:pt>
                <c:pt idx="122">
                  <c:v>-9.0000000000000024E-2</c:v>
                </c:pt>
                <c:pt idx="123">
                  <c:v>1.0000000000000009E-2</c:v>
                </c:pt>
                <c:pt idx="124">
                  <c:v>6.9999999999999951E-2</c:v>
                </c:pt>
                <c:pt idx="128">
                  <c:v>1.32</c:v>
                </c:pt>
                <c:pt idx="129">
                  <c:v>0.22999999999999998</c:v>
                </c:pt>
                <c:pt idx="131">
                  <c:v>0.33999999999999997</c:v>
                </c:pt>
                <c:pt idx="132">
                  <c:v>0.22999999999999998</c:v>
                </c:pt>
                <c:pt idx="134">
                  <c:v>0.90999999999999992</c:v>
                </c:pt>
                <c:pt idx="135">
                  <c:v>0.19999999999999996</c:v>
                </c:pt>
                <c:pt idx="136">
                  <c:v>1.0799999999999998</c:v>
                </c:pt>
                <c:pt idx="137">
                  <c:v>0.33999999999999997</c:v>
                </c:pt>
                <c:pt idx="139">
                  <c:v>0.41999999999999993</c:v>
                </c:pt>
                <c:pt idx="145">
                  <c:v>-0.20000000000000007</c:v>
                </c:pt>
                <c:pt idx="146">
                  <c:v>1.9999999999999907E-2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04-44EC-A925-7B6CE5F8A926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grafico'!$Q$2:$FL$2</c:f>
              <c:numCache>
                <c:formatCode>mmm\-yy</c:formatCode>
                <c:ptCount val="152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  <c:pt idx="136">
                  <c:v>45292</c:v>
                </c:pt>
                <c:pt idx="137">
                  <c:v>45323</c:v>
                </c:pt>
                <c:pt idx="138">
                  <c:v>45352</c:v>
                </c:pt>
                <c:pt idx="139">
                  <c:v>45383</c:v>
                </c:pt>
                <c:pt idx="140">
                  <c:v>45413</c:v>
                </c:pt>
                <c:pt idx="141">
                  <c:v>45444</c:v>
                </c:pt>
                <c:pt idx="142">
                  <c:v>45474</c:v>
                </c:pt>
                <c:pt idx="143">
                  <c:v>45505</c:v>
                </c:pt>
                <c:pt idx="144">
                  <c:v>45536</c:v>
                </c:pt>
                <c:pt idx="145">
                  <c:v>45566</c:v>
                </c:pt>
                <c:pt idx="146">
                  <c:v>45597</c:v>
                </c:pt>
                <c:pt idx="147">
                  <c:v>45627</c:v>
                </c:pt>
                <c:pt idx="148">
                  <c:v>45658</c:v>
                </c:pt>
                <c:pt idx="149">
                  <c:v>45689</c:v>
                </c:pt>
                <c:pt idx="150">
                  <c:v>45717</c:v>
                </c:pt>
                <c:pt idx="151">
                  <c:v>45748</c:v>
                </c:pt>
              </c:numCache>
            </c:numRef>
          </c:cat>
          <c:val>
            <c:numRef>
              <c:f>'Datos para grafico'!$Q$21:$FL$21</c:f>
              <c:numCache>
                <c:formatCode>General</c:formatCode>
                <c:ptCount val="152"/>
                <c:pt idx="4">
                  <c:v>1.5599999999999998</c:v>
                </c:pt>
                <c:pt idx="14">
                  <c:v>2.9999999999999805E-2</c:v>
                </c:pt>
                <c:pt idx="20">
                  <c:v>1.1199999999999999</c:v>
                </c:pt>
                <c:pt idx="27">
                  <c:v>0</c:v>
                </c:pt>
                <c:pt idx="28">
                  <c:v>1.27</c:v>
                </c:pt>
                <c:pt idx="33">
                  <c:v>0.92999999999999994</c:v>
                </c:pt>
                <c:pt idx="49">
                  <c:v>1.29</c:v>
                </c:pt>
                <c:pt idx="57">
                  <c:v>0.21999999999999997</c:v>
                </c:pt>
                <c:pt idx="58">
                  <c:v>0.47</c:v>
                </c:pt>
                <c:pt idx="64">
                  <c:v>-0.14000000000000007</c:v>
                </c:pt>
                <c:pt idx="71">
                  <c:v>0.69</c:v>
                </c:pt>
                <c:pt idx="73">
                  <c:v>0.55000000000000004</c:v>
                </c:pt>
                <c:pt idx="76">
                  <c:v>0.89999999999999991</c:v>
                </c:pt>
                <c:pt idx="77">
                  <c:v>0.81</c:v>
                </c:pt>
                <c:pt idx="79">
                  <c:v>1.59</c:v>
                </c:pt>
                <c:pt idx="80">
                  <c:v>0.8899999999999999</c:v>
                </c:pt>
                <c:pt idx="82">
                  <c:v>0.81</c:v>
                </c:pt>
                <c:pt idx="86">
                  <c:v>0.64999999999999991</c:v>
                </c:pt>
                <c:pt idx="92">
                  <c:v>1.08</c:v>
                </c:pt>
                <c:pt idx="93">
                  <c:v>0.91999999999999993</c:v>
                </c:pt>
                <c:pt idx="94">
                  <c:v>0.60999999999999988</c:v>
                </c:pt>
                <c:pt idx="95">
                  <c:v>0.82000000000000006</c:v>
                </c:pt>
                <c:pt idx="99">
                  <c:v>0.57000000000000006</c:v>
                </c:pt>
                <c:pt idx="109">
                  <c:v>0.6399999999999999</c:v>
                </c:pt>
                <c:pt idx="110">
                  <c:v>0.92999999999999994</c:v>
                </c:pt>
                <c:pt idx="115">
                  <c:v>2.12</c:v>
                </c:pt>
                <c:pt idx="119">
                  <c:v>1.1399999999999999</c:v>
                </c:pt>
                <c:pt idx="121">
                  <c:v>0.92999999999999994</c:v>
                </c:pt>
                <c:pt idx="125">
                  <c:v>1.0799999999999998</c:v>
                </c:pt>
                <c:pt idx="126">
                  <c:v>1.1199999999999999</c:v>
                </c:pt>
                <c:pt idx="127">
                  <c:v>1.3299999999999998</c:v>
                </c:pt>
                <c:pt idx="130">
                  <c:v>1.25</c:v>
                </c:pt>
                <c:pt idx="133">
                  <c:v>1.44</c:v>
                </c:pt>
                <c:pt idx="140">
                  <c:v>1.31</c:v>
                </c:pt>
                <c:pt idx="141">
                  <c:v>1.0799999999999998</c:v>
                </c:pt>
                <c:pt idx="142">
                  <c:v>1.02</c:v>
                </c:pt>
                <c:pt idx="144">
                  <c:v>1.0799999999999998</c:v>
                </c:pt>
                <c:pt idx="147">
                  <c:v>1.18</c:v>
                </c:pt>
                <c:pt idx="148">
                  <c:v>1.25</c:v>
                </c:pt>
                <c:pt idx="149">
                  <c:v>1.0899999999999999</c:v>
                </c:pt>
                <c:pt idx="150">
                  <c:v>1.2</c:v>
                </c:pt>
                <c:pt idx="151">
                  <c:v>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04-44EC-A925-7B6CE5F8A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450832"/>
        <c:axId val="1"/>
      </c:lineChart>
      <c:dateAx>
        <c:axId val="98345083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83450832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Residencial Santiago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grafico'!$I$20:$T$20</c:f>
              <c:numCache>
                <c:formatCode>0.00</c:formatCode>
                <c:ptCount val="12"/>
                <c:pt idx="8" formatCode="General">
                  <c:v>3.9999999999999925E-2</c:v>
                </c:pt>
                <c:pt idx="9" formatCode="General">
                  <c:v>1.9999999999999907E-2</c:v>
                </c:pt>
                <c:pt idx="10" formatCode="General">
                  <c:v>8.9999999999999969E-2</c:v>
                </c:pt>
                <c:pt idx="11" formatCode="General">
                  <c:v>0.10999999999999999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3-46CD-A7DB-A7FE9CE6E937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grafico'!$U$20:$AF$20</c:f>
              <c:numCache>
                <c:formatCode>General</c:formatCode>
                <c:ptCount val="12"/>
                <c:pt idx="1">
                  <c:v>0.25</c:v>
                </c:pt>
                <c:pt idx="2">
                  <c:v>0.19999999999999996</c:v>
                </c:pt>
                <c:pt idx="3">
                  <c:v>0.25</c:v>
                </c:pt>
                <c:pt idx="4">
                  <c:v>0.14999999999999991</c:v>
                </c:pt>
                <c:pt idx="5">
                  <c:v>0.1399999999999999</c:v>
                </c:pt>
                <c:pt idx="6">
                  <c:v>4.9999999999999933E-2</c:v>
                </c:pt>
                <c:pt idx="7">
                  <c:v>4.9999999999999933E-2</c:v>
                </c:pt>
                <c:pt idx="8">
                  <c:v>1.9999999999999907E-2</c:v>
                </c:pt>
                <c:pt idx="9">
                  <c:v>2.9999999999999916E-2</c:v>
                </c:pt>
                <c:pt idx="11">
                  <c:v>0.15999999999999992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23-46CD-A7DB-A7FE9CE6E937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grafico'!$AG$20:$AR$20</c:f>
              <c:numCache>
                <c:formatCode>General</c:formatCode>
                <c:ptCount val="12"/>
                <c:pt idx="0">
                  <c:v>0.21999999999999997</c:v>
                </c:pt>
                <c:pt idx="1">
                  <c:v>0.18999999999999995</c:v>
                </c:pt>
                <c:pt idx="2">
                  <c:v>9.9999999999999978E-2</c:v>
                </c:pt>
                <c:pt idx="3">
                  <c:v>0</c:v>
                </c:pt>
                <c:pt idx="5">
                  <c:v>1.9999999999999907E-2</c:v>
                </c:pt>
                <c:pt idx="6">
                  <c:v>0.3899999999999999</c:v>
                </c:pt>
                <c:pt idx="7">
                  <c:v>3.9999999999999925E-2</c:v>
                </c:pt>
                <c:pt idx="8">
                  <c:v>9.9999999999999978E-2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23-46CD-A7DB-A7FE9CE6E937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grafico'!$AS$20:$BA$20</c:f>
              <c:numCache>
                <c:formatCode>General</c:formatCode>
                <c:ptCount val="9"/>
                <c:pt idx="1">
                  <c:v>3.9999999999999925E-2</c:v>
                </c:pt>
                <c:pt idx="2">
                  <c:v>6.9999999999999951E-2</c:v>
                </c:pt>
                <c:pt idx="3">
                  <c:v>2.9999999999999916E-2</c:v>
                </c:pt>
                <c:pt idx="4">
                  <c:v>0.57999999999999996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23-46CD-A7DB-A7FE9CE6E937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grafico'!$BE$20:$BP$20</c:f>
              <c:numCache>
                <c:formatCode>General</c:formatCode>
                <c:ptCount val="12"/>
                <c:pt idx="0">
                  <c:v>7.999999999999996E-2</c:v>
                </c:pt>
                <c:pt idx="1">
                  <c:v>-6.0000000000000053E-2</c:v>
                </c:pt>
                <c:pt idx="2">
                  <c:v>0.22999999999999998</c:v>
                </c:pt>
                <c:pt idx="3">
                  <c:v>0.14999999999999991</c:v>
                </c:pt>
                <c:pt idx="4">
                  <c:v>0.12</c:v>
                </c:pt>
                <c:pt idx="5">
                  <c:v>1.43</c:v>
                </c:pt>
                <c:pt idx="6">
                  <c:v>2.9999999999999916E-2</c:v>
                </c:pt>
                <c:pt idx="7">
                  <c:v>-0.18000000000000005</c:v>
                </c:pt>
                <c:pt idx="8">
                  <c:v>-0.17000000000000004</c:v>
                </c:pt>
                <c:pt idx="10">
                  <c:v>-0.15000000000000002</c:v>
                </c:pt>
                <c:pt idx="11">
                  <c:v>-0.32000000000000006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23-46CD-A7DB-A7FE9CE6E937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grafico'!$BQ$20:$CB$20</c:f>
              <c:numCache>
                <c:formatCode>General</c:formatCode>
                <c:ptCount val="12"/>
                <c:pt idx="1">
                  <c:v>-4.0000000000000036E-2</c:v>
                </c:pt>
                <c:pt idx="2">
                  <c:v>-0.55000000000000004</c:v>
                </c:pt>
                <c:pt idx="3">
                  <c:v>-0.27</c:v>
                </c:pt>
                <c:pt idx="4">
                  <c:v>-0.39</c:v>
                </c:pt>
                <c:pt idx="7">
                  <c:v>-0.55000000000000004</c:v>
                </c:pt>
                <c:pt idx="8">
                  <c:v>0</c:v>
                </c:pt>
                <c:pt idx="9">
                  <c:v>-0.41000000000000003</c:v>
                </c:pt>
                <c:pt idx="10">
                  <c:v>-0.39</c:v>
                </c:pt>
                <c:pt idx="11">
                  <c:v>-0.45000000000000007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23-46CD-A7DB-A7FE9CE6E937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grafico'!$CC$20:$CN$20</c:f>
              <c:numCache>
                <c:formatCode>General</c:formatCode>
                <c:ptCount val="12"/>
                <c:pt idx="1">
                  <c:v>-0.22000000000000003</c:v>
                </c:pt>
                <c:pt idx="2">
                  <c:v>-0.20000000000000007</c:v>
                </c:pt>
                <c:pt idx="3">
                  <c:v>0.66999999999999993</c:v>
                </c:pt>
                <c:pt idx="4">
                  <c:v>-0.10000000000000003</c:v>
                </c:pt>
                <c:pt idx="5">
                  <c:v>-0.10000000000000003</c:v>
                </c:pt>
                <c:pt idx="10">
                  <c:v>-0.26000000000000006</c:v>
                </c:pt>
                <c:pt idx="11">
                  <c:v>-0.14000000000000007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123-46CD-A7DB-A7FE9CE6E937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grafico'!$CO$20:$CZ$20</c:f>
              <c:numCache>
                <c:formatCode>General</c:formatCode>
                <c:ptCount val="12"/>
                <c:pt idx="2">
                  <c:v>0.12</c:v>
                </c:pt>
                <c:pt idx="5">
                  <c:v>9.9999999999999978E-2</c:v>
                </c:pt>
                <c:pt idx="7">
                  <c:v>-1.0000000000000009E-2</c:v>
                </c:pt>
                <c:pt idx="8">
                  <c:v>-0.10000000000000003</c:v>
                </c:pt>
                <c:pt idx="9">
                  <c:v>-0.26000000000000006</c:v>
                </c:pt>
                <c:pt idx="11">
                  <c:v>-4.0000000000000036E-2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123-46CD-A7DB-A7FE9CE6E937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grafico'!$DA$20:$DL$20</c:f>
              <c:numCache>
                <c:formatCode>General</c:formatCode>
                <c:ptCount val="12"/>
                <c:pt idx="0">
                  <c:v>1.0000000000000009E-2</c:v>
                </c:pt>
                <c:pt idx="1">
                  <c:v>0.14999999999999991</c:v>
                </c:pt>
                <c:pt idx="2">
                  <c:v>0.16999999999999993</c:v>
                </c:pt>
                <c:pt idx="3">
                  <c:v>0.27999999999999992</c:v>
                </c:pt>
                <c:pt idx="8">
                  <c:v>0</c:v>
                </c:pt>
                <c:pt idx="9">
                  <c:v>-6.0000000000000053E-2</c:v>
                </c:pt>
                <c:pt idx="10">
                  <c:v>-0.18000000000000005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123-46CD-A7DB-A7FE9CE6E937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grafico'!$DM$20:$DX$20</c:f>
              <c:numCache>
                <c:formatCode>General</c:formatCode>
                <c:ptCount val="12"/>
                <c:pt idx="0">
                  <c:v>9.9999999999999978E-2</c:v>
                </c:pt>
                <c:pt idx="1">
                  <c:v>0.17999999999999994</c:v>
                </c:pt>
                <c:pt idx="2">
                  <c:v>0.17999999999999994</c:v>
                </c:pt>
                <c:pt idx="3">
                  <c:v>0.14999999999999991</c:v>
                </c:pt>
                <c:pt idx="4">
                  <c:v>0.14999999999999991</c:v>
                </c:pt>
                <c:pt idx="5">
                  <c:v>0.13</c:v>
                </c:pt>
                <c:pt idx="6">
                  <c:v>0.17999999999999994</c:v>
                </c:pt>
                <c:pt idx="7">
                  <c:v>0.14999999999999991</c:v>
                </c:pt>
                <c:pt idx="8">
                  <c:v>-0.18000000000000005</c:v>
                </c:pt>
                <c:pt idx="11">
                  <c:v>7.999999999999996E-2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123-46CD-A7DB-A7FE9CE6E937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grafico'!$DY$20:$EJ$20</c:f>
              <c:numCache>
                <c:formatCode>General</c:formatCode>
                <c:ptCount val="12"/>
                <c:pt idx="0">
                  <c:v>1.1499999999999999</c:v>
                </c:pt>
                <c:pt idx="1">
                  <c:v>0.20999999999999996</c:v>
                </c:pt>
                <c:pt idx="2">
                  <c:v>0.19999999999999996</c:v>
                </c:pt>
                <c:pt idx="4">
                  <c:v>0.14999999999999991</c:v>
                </c:pt>
                <c:pt idx="5">
                  <c:v>0.14999999999999991</c:v>
                </c:pt>
                <c:pt idx="6">
                  <c:v>0.33999999999999997</c:v>
                </c:pt>
                <c:pt idx="8">
                  <c:v>-7.0000000000000062E-2</c:v>
                </c:pt>
                <c:pt idx="10">
                  <c:v>-9.0000000000000024E-2</c:v>
                </c:pt>
                <c:pt idx="11">
                  <c:v>1.0000000000000009E-2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123-46CD-A7DB-A7FE9CE6E937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grafico'!$EK$20:$EV$20</c:f>
              <c:numCache>
                <c:formatCode>General</c:formatCode>
                <c:ptCount val="12"/>
                <c:pt idx="0">
                  <c:v>6.9999999999999951E-2</c:v>
                </c:pt>
                <c:pt idx="4">
                  <c:v>1.32</c:v>
                </c:pt>
                <c:pt idx="5">
                  <c:v>0.22999999999999998</c:v>
                </c:pt>
                <c:pt idx="7">
                  <c:v>0.33999999999999997</c:v>
                </c:pt>
                <c:pt idx="8">
                  <c:v>0.22999999999999998</c:v>
                </c:pt>
                <c:pt idx="10">
                  <c:v>0.90999999999999992</c:v>
                </c:pt>
                <c:pt idx="11">
                  <c:v>0.19999999999999996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123-46CD-A7DB-A7FE9CE6E937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grafico'!$EW$20:$FH$20</c:f>
              <c:numCache>
                <c:formatCode>General</c:formatCode>
                <c:ptCount val="12"/>
                <c:pt idx="0">
                  <c:v>1.0799999999999998</c:v>
                </c:pt>
                <c:pt idx="1">
                  <c:v>0.33999999999999997</c:v>
                </c:pt>
                <c:pt idx="3">
                  <c:v>0.41999999999999993</c:v>
                </c:pt>
                <c:pt idx="9">
                  <c:v>-0.20000000000000007</c:v>
                </c:pt>
                <c:pt idx="10">
                  <c:v>1.9999999999999907E-2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123-46CD-A7DB-A7FE9CE6E937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grafico'!$FI$20:$FT$20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123-46CD-A7DB-A7FE9CE6E9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22272"/>
        <c:axId val="1"/>
      </c:lineChart>
      <c:catAx>
        <c:axId val="2405222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052227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4389751676729"/>
          <c:y val="7.958734116795628E-2"/>
          <c:w val="0.13125427816348215"/>
          <c:h val="0.7889527733171318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 Nuevo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grafico'!$AK$2:$FL$2</c:f>
              <c:numCache>
                <c:formatCode>mmm\-yy</c:formatCode>
                <c:ptCount val="132"/>
                <c:pt idx="0">
                  <c:v>41760</c:v>
                </c:pt>
                <c:pt idx="1">
                  <c:v>41791</c:v>
                </c:pt>
                <c:pt idx="2">
                  <c:v>41821</c:v>
                </c:pt>
                <c:pt idx="3">
                  <c:v>41852</c:v>
                </c:pt>
                <c:pt idx="4">
                  <c:v>41883</c:v>
                </c:pt>
                <c:pt idx="5">
                  <c:v>41913</c:v>
                </c:pt>
                <c:pt idx="6">
                  <c:v>41944</c:v>
                </c:pt>
                <c:pt idx="7">
                  <c:v>41974</c:v>
                </c:pt>
                <c:pt idx="8">
                  <c:v>42005</c:v>
                </c:pt>
                <c:pt idx="9">
                  <c:v>42036</c:v>
                </c:pt>
                <c:pt idx="10">
                  <c:v>42064</c:v>
                </c:pt>
                <c:pt idx="11">
                  <c:v>42095</c:v>
                </c:pt>
                <c:pt idx="12">
                  <c:v>42125</c:v>
                </c:pt>
                <c:pt idx="13">
                  <c:v>42156</c:v>
                </c:pt>
                <c:pt idx="14">
                  <c:v>42186</c:v>
                </c:pt>
                <c:pt idx="15">
                  <c:v>42217</c:v>
                </c:pt>
                <c:pt idx="16">
                  <c:v>42248</c:v>
                </c:pt>
                <c:pt idx="17">
                  <c:v>42278</c:v>
                </c:pt>
                <c:pt idx="18">
                  <c:v>42309</c:v>
                </c:pt>
                <c:pt idx="19">
                  <c:v>42339</c:v>
                </c:pt>
                <c:pt idx="20">
                  <c:v>42370</c:v>
                </c:pt>
                <c:pt idx="21">
                  <c:v>42401</c:v>
                </c:pt>
                <c:pt idx="22">
                  <c:v>42430</c:v>
                </c:pt>
                <c:pt idx="23">
                  <c:v>42461</c:v>
                </c:pt>
                <c:pt idx="24">
                  <c:v>42491</c:v>
                </c:pt>
                <c:pt idx="25">
                  <c:v>42522</c:v>
                </c:pt>
                <c:pt idx="26">
                  <c:v>42552</c:v>
                </c:pt>
                <c:pt idx="27">
                  <c:v>42583</c:v>
                </c:pt>
                <c:pt idx="28">
                  <c:v>42614</c:v>
                </c:pt>
                <c:pt idx="29">
                  <c:v>42644</c:v>
                </c:pt>
                <c:pt idx="30">
                  <c:v>42675</c:v>
                </c:pt>
                <c:pt idx="31">
                  <c:v>42705</c:v>
                </c:pt>
                <c:pt idx="32">
                  <c:v>42736</c:v>
                </c:pt>
                <c:pt idx="33">
                  <c:v>42767</c:v>
                </c:pt>
                <c:pt idx="34">
                  <c:v>42795</c:v>
                </c:pt>
                <c:pt idx="35">
                  <c:v>42826</c:v>
                </c:pt>
                <c:pt idx="36">
                  <c:v>42856</c:v>
                </c:pt>
                <c:pt idx="37">
                  <c:v>42887</c:v>
                </c:pt>
                <c:pt idx="38">
                  <c:v>42917</c:v>
                </c:pt>
                <c:pt idx="39">
                  <c:v>42948</c:v>
                </c:pt>
                <c:pt idx="40">
                  <c:v>42979</c:v>
                </c:pt>
                <c:pt idx="41">
                  <c:v>43009</c:v>
                </c:pt>
                <c:pt idx="42">
                  <c:v>43040</c:v>
                </c:pt>
                <c:pt idx="43">
                  <c:v>43070</c:v>
                </c:pt>
                <c:pt idx="44">
                  <c:v>43101</c:v>
                </c:pt>
                <c:pt idx="45">
                  <c:v>43132</c:v>
                </c:pt>
                <c:pt idx="46">
                  <c:v>43160</c:v>
                </c:pt>
                <c:pt idx="47">
                  <c:v>43191</c:v>
                </c:pt>
                <c:pt idx="48">
                  <c:v>43221</c:v>
                </c:pt>
                <c:pt idx="49">
                  <c:v>43252</c:v>
                </c:pt>
                <c:pt idx="50">
                  <c:v>43282</c:v>
                </c:pt>
                <c:pt idx="51">
                  <c:v>43313</c:v>
                </c:pt>
                <c:pt idx="52">
                  <c:v>43344</c:v>
                </c:pt>
                <c:pt idx="53">
                  <c:v>43374</c:v>
                </c:pt>
                <c:pt idx="54">
                  <c:v>43405</c:v>
                </c:pt>
                <c:pt idx="55">
                  <c:v>43435</c:v>
                </c:pt>
                <c:pt idx="56">
                  <c:v>43466</c:v>
                </c:pt>
                <c:pt idx="57">
                  <c:v>43497</c:v>
                </c:pt>
                <c:pt idx="58">
                  <c:v>43525</c:v>
                </c:pt>
                <c:pt idx="59">
                  <c:v>43556</c:v>
                </c:pt>
                <c:pt idx="60">
                  <c:v>43586</c:v>
                </c:pt>
                <c:pt idx="61">
                  <c:v>43617</c:v>
                </c:pt>
                <c:pt idx="62">
                  <c:v>43647</c:v>
                </c:pt>
                <c:pt idx="63">
                  <c:v>43678</c:v>
                </c:pt>
                <c:pt idx="64">
                  <c:v>43709</c:v>
                </c:pt>
                <c:pt idx="65">
                  <c:v>43739</c:v>
                </c:pt>
                <c:pt idx="66">
                  <c:v>43770</c:v>
                </c:pt>
                <c:pt idx="67">
                  <c:v>43800</c:v>
                </c:pt>
                <c:pt idx="68">
                  <c:v>43831</c:v>
                </c:pt>
                <c:pt idx="69">
                  <c:v>43862</c:v>
                </c:pt>
                <c:pt idx="70">
                  <c:v>43891</c:v>
                </c:pt>
                <c:pt idx="71">
                  <c:v>43922</c:v>
                </c:pt>
                <c:pt idx="72">
                  <c:v>43952</c:v>
                </c:pt>
                <c:pt idx="73">
                  <c:v>43983</c:v>
                </c:pt>
                <c:pt idx="74">
                  <c:v>44013</c:v>
                </c:pt>
                <c:pt idx="75">
                  <c:v>44044</c:v>
                </c:pt>
                <c:pt idx="76">
                  <c:v>44075</c:v>
                </c:pt>
                <c:pt idx="77">
                  <c:v>44105</c:v>
                </c:pt>
                <c:pt idx="78">
                  <c:v>44136</c:v>
                </c:pt>
                <c:pt idx="79">
                  <c:v>44166</c:v>
                </c:pt>
                <c:pt idx="80">
                  <c:v>44197</c:v>
                </c:pt>
                <c:pt idx="81">
                  <c:v>44228</c:v>
                </c:pt>
                <c:pt idx="82">
                  <c:v>44256</c:v>
                </c:pt>
                <c:pt idx="83">
                  <c:v>44287</c:v>
                </c:pt>
                <c:pt idx="84">
                  <c:v>44317</c:v>
                </c:pt>
                <c:pt idx="85">
                  <c:v>44348</c:v>
                </c:pt>
                <c:pt idx="86">
                  <c:v>44378</c:v>
                </c:pt>
                <c:pt idx="87">
                  <c:v>44409</c:v>
                </c:pt>
                <c:pt idx="88">
                  <c:v>44440</c:v>
                </c:pt>
                <c:pt idx="89">
                  <c:v>44470</c:v>
                </c:pt>
                <c:pt idx="90">
                  <c:v>44501</c:v>
                </c:pt>
                <c:pt idx="91">
                  <c:v>44531</c:v>
                </c:pt>
                <c:pt idx="92">
                  <c:v>44562</c:v>
                </c:pt>
                <c:pt idx="93">
                  <c:v>44593</c:v>
                </c:pt>
                <c:pt idx="94">
                  <c:v>44621</c:v>
                </c:pt>
                <c:pt idx="95">
                  <c:v>44652</c:v>
                </c:pt>
                <c:pt idx="96">
                  <c:v>44682</c:v>
                </c:pt>
                <c:pt idx="97">
                  <c:v>44713</c:v>
                </c:pt>
                <c:pt idx="98">
                  <c:v>44743</c:v>
                </c:pt>
                <c:pt idx="99">
                  <c:v>44774</c:v>
                </c:pt>
                <c:pt idx="100">
                  <c:v>44805</c:v>
                </c:pt>
                <c:pt idx="101">
                  <c:v>44835</c:v>
                </c:pt>
                <c:pt idx="102">
                  <c:v>44866</c:v>
                </c:pt>
                <c:pt idx="103">
                  <c:v>44896</c:v>
                </c:pt>
                <c:pt idx="104">
                  <c:v>44927</c:v>
                </c:pt>
                <c:pt idx="105">
                  <c:v>44958</c:v>
                </c:pt>
                <c:pt idx="106">
                  <c:v>44986</c:v>
                </c:pt>
                <c:pt idx="107">
                  <c:v>45017</c:v>
                </c:pt>
                <c:pt idx="108">
                  <c:v>45047</c:v>
                </c:pt>
                <c:pt idx="109">
                  <c:v>45078</c:v>
                </c:pt>
                <c:pt idx="110">
                  <c:v>45108</c:v>
                </c:pt>
                <c:pt idx="111">
                  <c:v>45139</c:v>
                </c:pt>
                <c:pt idx="112">
                  <c:v>45170</c:v>
                </c:pt>
                <c:pt idx="113">
                  <c:v>45200</c:v>
                </c:pt>
                <c:pt idx="114">
                  <c:v>45231</c:v>
                </c:pt>
                <c:pt idx="115">
                  <c:v>45261</c:v>
                </c:pt>
                <c:pt idx="116">
                  <c:v>45292</c:v>
                </c:pt>
                <c:pt idx="117">
                  <c:v>45323</c:v>
                </c:pt>
                <c:pt idx="118">
                  <c:v>45352</c:v>
                </c:pt>
                <c:pt idx="119">
                  <c:v>45383</c:v>
                </c:pt>
                <c:pt idx="120">
                  <c:v>45413</c:v>
                </c:pt>
                <c:pt idx="121">
                  <c:v>45444</c:v>
                </c:pt>
                <c:pt idx="122">
                  <c:v>45474</c:v>
                </c:pt>
                <c:pt idx="123">
                  <c:v>45505</c:v>
                </c:pt>
                <c:pt idx="124">
                  <c:v>45536</c:v>
                </c:pt>
                <c:pt idx="125">
                  <c:v>45566</c:v>
                </c:pt>
                <c:pt idx="126">
                  <c:v>45597</c:v>
                </c:pt>
                <c:pt idx="127">
                  <c:v>45627</c:v>
                </c:pt>
                <c:pt idx="128">
                  <c:v>45658</c:v>
                </c:pt>
                <c:pt idx="129">
                  <c:v>45689</c:v>
                </c:pt>
                <c:pt idx="130">
                  <c:v>45717</c:v>
                </c:pt>
                <c:pt idx="131">
                  <c:v>45748</c:v>
                </c:pt>
              </c:numCache>
            </c:numRef>
          </c:cat>
          <c:val>
            <c:numRef>
              <c:f>'Datos para grafico'!$AK$24:$FL$24</c:f>
              <c:numCache>
                <c:formatCode>General</c:formatCode>
                <c:ptCount val="132"/>
                <c:pt idx="0">
                  <c:v>9.2999999999999989</c:v>
                </c:pt>
                <c:pt idx="2">
                  <c:v>6.3000000000000007</c:v>
                </c:pt>
                <c:pt idx="5">
                  <c:v>6.27</c:v>
                </c:pt>
                <c:pt idx="6">
                  <c:v>8.129999999999999</c:v>
                </c:pt>
                <c:pt idx="7">
                  <c:v>6.3599999999999994</c:v>
                </c:pt>
                <c:pt idx="18">
                  <c:v>9.64</c:v>
                </c:pt>
                <c:pt idx="19">
                  <c:v>6.84</c:v>
                </c:pt>
                <c:pt idx="23">
                  <c:v>6.48</c:v>
                </c:pt>
                <c:pt idx="24">
                  <c:v>6.57</c:v>
                </c:pt>
                <c:pt idx="26">
                  <c:v>6.6300000000000008</c:v>
                </c:pt>
                <c:pt idx="27">
                  <c:v>6.48</c:v>
                </c:pt>
                <c:pt idx="29">
                  <c:v>6.2200000000000006</c:v>
                </c:pt>
                <c:pt idx="33">
                  <c:v>6.4399999999999995</c:v>
                </c:pt>
                <c:pt idx="41">
                  <c:v>3.37</c:v>
                </c:pt>
                <c:pt idx="42">
                  <c:v>5.83</c:v>
                </c:pt>
                <c:pt idx="43">
                  <c:v>5.8699999999999992</c:v>
                </c:pt>
                <c:pt idx="44">
                  <c:v>5.9399999999999995</c:v>
                </c:pt>
                <c:pt idx="49">
                  <c:v>5.6999999999999993</c:v>
                </c:pt>
                <c:pt idx="55">
                  <c:v>6.34</c:v>
                </c:pt>
                <c:pt idx="57">
                  <c:v>5.6199999999999992</c:v>
                </c:pt>
                <c:pt idx="65">
                  <c:v>6.2799999999999994</c:v>
                </c:pt>
                <c:pt idx="66">
                  <c:v>6.2799999999999994</c:v>
                </c:pt>
                <c:pt idx="68">
                  <c:v>6.43</c:v>
                </c:pt>
                <c:pt idx="69">
                  <c:v>6.6199999999999992</c:v>
                </c:pt>
                <c:pt idx="76">
                  <c:v>15.4</c:v>
                </c:pt>
                <c:pt idx="78">
                  <c:v>6.2799999999999994</c:v>
                </c:pt>
                <c:pt idx="80">
                  <c:v>6.4399999999999995</c:v>
                </c:pt>
                <c:pt idx="86">
                  <c:v>13.729999999999999</c:v>
                </c:pt>
                <c:pt idx="90">
                  <c:v>5.98</c:v>
                </c:pt>
                <c:pt idx="92">
                  <c:v>6.08</c:v>
                </c:pt>
                <c:pt idx="102">
                  <c:v>11.44</c:v>
                </c:pt>
                <c:pt idx="103">
                  <c:v>6.6</c:v>
                </c:pt>
                <c:pt idx="106">
                  <c:v>10.639999999999999</c:v>
                </c:pt>
                <c:pt idx="120">
                  <c:v>6.98</c:v>
                </c:pt>
                <c:pt idx="121">
                  <c:v>6.52</c:v>
                </c:pt>
                <c:pt idx="122">
                  <c:v>6.6099999999999994</c:v>
                </c:pt>
                <c:pt idx="125">
                  <c:v>6.27</c:v>
                </c:pt>
                <c:pt idx="126">
                  <c:v>6.5399999999999991</c:v>
                </c:pt>
                <c:pt idx="127">
                  <c:v>6.6199999999999992</c:v>
                </c:pt>
                <c:pt idx="131">
                  <c:v>6.7799999999999994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44-4E7F-BCC8-AAF03F313C3A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grafico'!$AK$2:$FL$2</c:f>
              <c:numCache>
                <c:formatCode>mmm\-yy</c:formatCode>
                <c:ptCount val="132"/>
                <c:pt idx="0">
                  <c:v>41760</c:v>
                </c:pt>
                <c:pt idx="1">
                  <c:v>41791</c:v>
                </c:pt>
                <c:pt idx="2">
                  <c:v>41821</c:v>
                </c:pt>
                <c:pt idx="3">
                  <c:v>41852</c:v>
                </c:pt>
                <c:pt idx="4">
                  <c:v>41883</c:v>
                </c:pt>
                <c:pt idx="5">
                  <c:v>41913</c:v>
                </c:pt>
                <c:pt idx="6">
                  <c:v>41944</c:v>
                </c:pt>
                <c:pt idx="7">
                  <c:v>41974</c:v>
                </c:pt>
                <c:pt idx="8">
                  <c:v>42005</c:v>
                </c:pt>
                <c:pt idx="9">
                  <c:v>42036</c:v>
                </c:pt>
                <c:pt idx="10">
                  <c:v>42064</c:v>
                </c:pt>
                <c:pt idx="11">
                  <c:v>42095</c:v>
                </c:pt>
                <c:pt idx="12">
                  <c:v>42125</c:v>
                </c:pt>
                <c:pt idx="13">
                  <c:v>42156</c:v>
                </c:pt>
                <c:pt idx="14">
                  <c:v>42186</c:v>
                </c:pt>
                <c:pt idx="15">
                  <c:v>42217</c:v>
                </c:pt>
                <c:pt idx="16">
                  <c:v>42248</c:v>
                </c:pt>
                <c:pt idx="17">
                  <c:v>42278</c:v>
                </c:pt>
                <c:pt idx="18">
                  <c:v>42309</c:v>
                </c:pt>
                <c:pt idx="19">
                  <c:v>42339</c:v>
                </c:pt>
                <c:pt idx="20">
                  <c:v>42370</c:v>
                </c:pt>
                <c:pt idx="21">
                  <c:v>42401</c:v>
                </c:pt>
                <c:pt idx="22">
                  <c:v>42430</c:v>
                </c:pt>
                <c:pt idx="23">
                  <c:v>42461</c:v>
                </c:pt>
                <c:pt idx="24">
                  <c:v>42491</c:v>
                </c:pt>
                <c:pt idx="25">
                  <c:v>42522</c:v>
                </c:pt>
                <c:pt idx="26">
                  <c:v>42552</c:v>
                </c:pt>
                <c:pt idx="27">
                  <c:v>42583</c:v>
                </c:pt>
                <c:pt idx="28">
                  <c:v>42614</c:v>
                </c:pt>
                <c:pt idx="29">
                  <c:v>42644</c:v>
                </c:pt>
                <c:pt idx="30">
                  <c:v>42675</c:v>
                </c:pt>
                <c:pt idx="31">
                  <c:v>42705</c:v>
                </c:pt>
                <c:pt idx="32">
                  <c:v>42736</c:v>
                </c:pt>
                <c:pt idx="33">
                  <c:v>42767</c:v>
                </c:pt>
                <c:pt idx="34">
                  <c:v>42795</c:v>
                </c:pt>
                <c:pt idx="35">
                  <c:v>42826</c:v>
                </c:pt>
                <c:pt idx="36">
                  <c:v>42856</c:v>
                </c:pt>
                <c:pt idx="37">
                  <c:v>42887</c:v>
                </c:pt>
                <c:pt idx="38">
                  <c:v>42917</c:v>
                </c:pt>
                <c:pt idx="39">
                  <c:v>42948</c:v>
                </c:pt>
                <c:pt idx="40">
                  <c:v>42979</c:v>
                </c:pt>
                <c:pt idx="41">
                  <c:v>43009</c:v>
                </c:pt>
                <c:pt idx="42">
                  <c:v>43040</c:v>
                </c:pt>
                <c:pt idx="43">
                  <c:v>43070</c:v>
                </c:pt>
                <c:pt idx="44">
                  <c:v>43101</c:v>
                </c:pt>
                <c:pt idx="45">
                  <c:v>43132</c:v>
                </c:pt>
                <c:pt idx="46">
                  <c:v>43160</c:v>
                </c:pt>
                <c:pt idx="47">
                  <c:v>43191</c:v>
                </c:pt>
                <c:pt idx="48">
                  <c:v>43221</c:v>
                </c:pt>
                <c:pt idx="49">
                  <c:v>43252</c:v>
                </c:pt>
                <c:pt idx="50">
                  <c:v>43282</c:v>
                </c:pt>
                <c:pt idx="51">
                  <c:v>43313</c:v>
                </c:pt>
                <c:pt idx="52">
                  <c:v>43344</c:v>
                </c:pt>
                <c:pt idx="53">
                  <c:v>43374</c:v>
                </c:pt>
                <c:pt idx="54">
                  <c:v>43405</c:v>
                </c:pt>
                <c:pt idx="55">
                  <c:v>43435</c:v>
                </c:pt>
                <c:pt idx="56">
                  <c:v>43466</c:v>
                </c:pt>
                <c:pt idx="57">
                  <c:v>43497</c:v>
                </c:pt>
                <c:pt idx="58">
                  <c:v>43525</c:v>
                </c:pt>
                <c:pt idx="59">
                  <c:v>43556</c:v>
                </c:pt>
                <c:pt idx="60">
                  <c:v>43586</c:v>
                </c:pt>
                <c:pt idx="61">
                  <c:v>43617</c:v>
                </c:pt>
                <c:pt idx="62">
                  <c:v>43647</c:v>
                </c:pt>
                <c:pt idx="63">
                  <c:v>43678</c:v>
                </c:pt>
                <c:pt idx="64">
                  <c:v>43709</c:v>
                </c:pt>
                <c:pt idx="65">
                  <c:v>43739</c:v>
                </c:pt>
                <c:pt idx="66">
                  <c:v>43770</c:v>
                </c:pt>
                <c:pt idx="67">
                  <c:v>43800</c:v>
                </c:pt>
                <c:pt idx="68">
                  <c:v>43831</c:v>
                </c:pt>
                <c:pt idx="69">
                  <c:v>43862</c:v>
                </c:pt>
                <c:pt idx="70">
                  <c:v>43891</c:v>
                </c:pt>
                <c:pt idx="71">
                  <c:v>43922</c:v>
                </c:pt>
                <c:pt idx="72">
                  <c:v>43952</c:v>
                </c:pt>
                <c:pt idx="73">
                  <c:v>43983</c:v>
                </c:pt>
                <c:pt idx="74">
                  <c:v>44013</c:v>
                </c:pt>
                <c:pt idx="75">
                  <c:v>44044</c:v>
                </c:pt>
                <c:pt idx="76">
                  <c:v>44075</c:v>
                </c:pt>
                <c:pt idx="77">
                  <c:v>44105</c:v>
                </c:pt>
                <c:pt idx="78">
                  <c:v>44136</c:v>
                </c:pt>
                <c:pt idx="79">
                  <c:v>44166</c:v>
                </c:pt>
                <c:pt idx="80">
                  <c:v>44197</c:v>
                </c:pt>
                <c:pt idx="81">
                  <c:v>44228</c:v>
                </c:pt>
                <c:pt idx="82">
                  <c:v>44256</c:v>
                </c:pt>
                <c:pt idx="83">
                  <c:v>44287</c:v>
                </c:pt>
                <c:pt idx="84">
                  <c:v>44317</c:v>
                </c:pt>
                <c:pt idx="85">
                  <c:v>44348</c:v>
                </c:pt>
                <c:pt idx="86">
                  <c:v>44378</c:v>
                </c:pt>
                <c:pt idx="87">
                  <c:v>44409</c:v>
                </c:pt>
                <c:pt idx="88">
                  <c:v>44440</c:v>
                </c:pt>
                <c:pt idx="89">
                  <c:v>44470</c:v>
                </c:pt>
                <c:pt idx="90">
                  <c:v>44501</c:v>
                </c:pt>
                <c:pt idx="91">
                  <c:v>44531</c:v>
                </c:pt>
                <c:pt idx="92">
                  <c:v>44562</c:v>
                </c:pt>
                <c:pt idx="93">
                  <c:v>44593</c:v>
                </c:pt>
                <c:pt idx="94">
                  <c:v>44621</c:v>
                </c:pt>
                <c:pt idx="95">
                  <c:v>44652</c:v>
                </c:pt>
                <c:pt idx="96">
                  <c:v>44682</c:v>
                </c:pt>
                <c:pt idx="97">
                  <c:v>44713</c:v>
                </c:pt>
                <c:pt idx="98">
                  <c:v>44743</c:v>
                </c:pt>
                <c:pt idx="99">
                  <c:v>44774</c:v>
                </c:pt>
                <c:pt idx="100">
                  <c:v>44805</c:v>
                </c:pt>
                <c:pt idx="101">
                  <c:v>44835</c:v>
                </c:pt>
                <c:pt idx="102">
                  <c:v>44866</c:v>
                </c:pt>
                <c:pt idx="103">
                  <c:v>44896</c:v>
                </c:pt>
                <c:pt idx="104">
                  <c:v>44927</c:v>
                </c:pt>
                <c:pt idx="105">
                  <c:v>44958</c:v>
                </c:pt>
                <c:pt idx="106">
                  <c:v>44986</c:v>
                </c:pt>
                <c:pt idx="107">
                  <c:v>45017</c:v>
                </c:pt>
                <c:pt idx="108">
                  <c:v>45047</c:v>
                </c:pt>
                <c:pt idx="109">
                  <c:v>45078</c:v>
                </c:pt>
                <c:pt idx="110">
                  <c:v>45108</c:v>
                </c:pt>
                <c:pt idx="111">
                  <c:v>45139</c:v>
                </c:pt>
                <c:pt idx="112">
                  <c:v>45170</c:v>
                </c:pt>
                <c:pt idx="113">
                  <c:v>45200</c:v>
                </c:pt>
                <c:pt idx="114">
                  <c:v>45231</c:v>
                </c:pt>
                <c:pt idx="115">
                  <c:v>45261</c:v>
                </c:pt>
                <c:pt idx="116">
                  <c:v>45292</c:v>
                </c:pt>
                <c:pt idx="117">
                  <c:v>45323</c:v>
                </c:pt>
                <c:pt idx="118">
                  <c:v>45352</c:v>
                </c:pt>
                <c:pt idx="119">
                  <c:v>45383</c:v>
                </c:pt>
                <c:pt idx="120">
                  <c:v>45413</c:v>
                </c:pt>
                <c:pt idx="121">
                  <c:v>45444</c:v>
                </c:pt>
                <c:pt idx="122">
                  <c:v>45474</c:v>
                </c:pt>
                <c:pt idx="123">
                  <c:v>45505</c:v>
                </c:pt>
                <c:pt idx="124">
                  <c:v>45536</c:v>
                </c:pt>
                <c:pt idx="125">
                  <c:v>45566</c:v>
                </c:pt>
                <c:pt idx="126">
                  <c:v>45597</c:v>
                </c:pt>
                <c:pt idx="127">
                  <c:v>45627</c:v>
                </c:pt>
                <c:pt idx="128">
                  <c:v>45658</c:v>
                </c:pt>
                <c:pt idx="129">
                  <c:v>45689</c:v>
                </c:pt>
                <c:pt idx="130">
                  <c:v>45717</c:v>
                </c:pt>
                <c:pt idx="131">
                  <c:v>45748</c:v>
                </c:pt>
              </c:numCache>
            </c:numRef>
          </c:cat>
          <c:val>
            <c:numRef>
              <c:f>'Datos para grafico'!$AK$25:$FL$25</c:f>
              <c:numCache>
                <c:formatCode>General</c:formatCode>
                <c:ptCount val="132"/>
                <c:pt idx="1">
                  <c:v>8.74</c:v>
                </c:pt>
                <c:pt idx="3">
                  <c:v>9.2999999999999989</c:v>
                </c:pt>
                <c:pt idx="4">
                  <c:v>8.9499999999999993</c:v>
                </c:pt>
                <c:pt idx="8">
                  <c:v>6.6999999999999993</c:v>
                </c:pt>
                <c:pt idx="9">
                  <c:v>7.66</c:v>
                </c:pt>
                <c:pt idx="10">
                  <c:v>9.68</c:v>
                </c:pt>
                <c:pt idx="11">
                  <c:v>6.8599999999999994</c:v>
                </c:pt>
                <c:pt idx="12">
                  <c:v>11.84</c:v>
                </c:pt>
                <c:pt idx="13">
                  <c:v>8.74</c:v>
                </c:pt>
                <c:pt idx="14">
                  <c:v>10.59</c:v>
                </c:pt>
                <c:pt idx="15">
                  <c:v>8.379999999999999</c:v>
                </c:pt>
                <c:pt idx="16">
                  <c:v>7.59</c:v>
                </c:pt>
                <c:pt idx="17">
                  <c:v>8.5500000000000007</c:v>
                </c:pt>
                <c:pt idx="20">
                  <c:v>8.43</c:v>
                </c:pt>
                <c:pt idx="21">
                  <c:v>9.1999999999999993</c:v>
                </c:pt>
                <c:pt idx="22">
                  <c:v>9.51</c:v>
                </c:pt>
                <c:pt idx="25">
                  <c:v>9.7799999999999994</c:v>
                </c:pt>
                <c:pt idx="28">
                  <c:v>8.7199999999999989</c:v>
                </c:pt>
                <c:pt idx="30">
                  <c:v>8.7299999999999986</c:v>
                </c:pt>
                <c:pt idx="31">
                  <c:v>7.1300000000000008</c:v>
                </c:pt>
                <c:pt idx="34">
                  <c:v>9.32</c:v>
                </c:pt>
                <c:pt idx="35">
                  <c:v>11.559999999999999</c:v>
                </c:pt>
                <c:pt idx="36">
                  <c:v>9.7799999999999994</c:v>
                </c:pt>
                <c:pt idx="37">
                  <c:v>11.59</c:v>
                </c:pt>
                <c:pt idx="38">
                  <c:v>8.59</c:v>
                </c:pt>
                <c:pt idx="39">
                  <c:v>8.6999999999999993</c:v>
                </c:pt>
                <c:pt idx="40">
                  <c:v>8.5399999999999991</c:v>
                </c:pt>
                <c:pt idx="45">
                  <c:v>8.0399999999999991</c:v>
                </c:pt>
                <c:pt idx="46">
                  <c:v>8.6999999999999993</c:v>
                </c:pt>
                <c:pt idx="47">
                  <c:v>8.9699999999999989</c:v>
                </c:pt>
                <c:pt idx="48">
                  <c:v>9.65</c:v>
                </c:pt>
                <c:pt idx="51">
                  <c:v>13.44</c:v>
                </c:pt>
                <c:pt idx="53">
                  <c:v>9.9499999999999993</c:v>
                </c:pt>
                <c:pt idx="54">
                  <c:v>10.34</c:v>
                </c:pt>
                <c:pt idx="56">
                  <c:v>17.53</c:v>
                </c:pt>
                <c:pt idx="58">
                  <c:v>15.04</c:v>
                </c:pt>
                <c:pt idx="59">
                  <c:v>13.5</c:v>
                </c:pt>
                <c:pt idx="60">
                  <c:v>17.8</c:v>
                </c:pt>
                <c:pt idx="61">
                  <c:v>17.8</c:v>
                </c:pt>
                <c:pt idx="62">
                  <c:v>12.58</c:v>
                </c:pt>
                <c:pt idx="63">
                  <c:v>15.139999999999999</c:v>
                </c:pt>
                <c:pt idx="64">
                  <c:v>11.719999999999999</c:v>
                </c:pt>
                <c:pt idx="70">
                  <c:v>13.87</c:v>
                </c:pt>
                <c:pt idx="71">
                  <c:v>13.879999999999999</c:v>
                </c:pt>
                <c:pt idx="72">
                  <c:v>13.47</c:v>
                </c:pt>
                <c:pt idx="73">
                  <c:v>13.5</c:v>
                </c:pt>
                <c:pt idx="74">
                  <c:v>13.729999999999999</c:v>
                </c:pt>
                <c:pt idx="75">
                  <c:v>13.719999999999999</c:v>
                </c:pt>
                <c:pt idx="77">
                  <c:v>11.299999999999999</c:v>
                </c:pt>
                <c:pt idx="79">
                  <c:v>11.51</c:v>
                </c:pt>
                <c:pt idx="81">
                  <c:v>10.61</c:v>
                </c:pt>
                <c:pt idx="82">
                  <c:v>13.34</c:v>
                </c:pt>
                <c:pt idx="83">
                  <c:v>13.549999999999999</c:v>
                </c:pt>
                <c:pt idx="84">
                  <c:v>13.86</c:v>
                </c:pt>
                <c:pt idx="85">
                  <c:v>13.82</c:v>
                </c:pt>
                <c:pt idx="87">
                  <c:v>10.379999999999999</c:v>
                </c:pt>
                <c:pt idx="88">
                  <c:v>8.19</c:v>
                </c:pt>
                <c:pt idx="89">
                  <c:v>6.8000000000000007</c:v>
                </c:pt>
                <c:pt idx="91">
                  <c:v>10.17</c:v>
                </c:pt>
                <c:pt idx="93">
                  <c:v>8.34</c:v>
                </c:pt>
                <c:pt idx="94">
                  <c:v>13.74</c:v>
                </c:pt>
                <c:pt idx="95">
                  <c:v>9.83</c:v>
                </c:pt>
                <c:pt idx="96">
                  <c:v>8.94</c:v>
                </c:pt>
                <c:pt idx="97">
                  <c:v>10.219999999999999</c:v>
                </c:pt>
                <c:pt idx="98">
                  <c:v>9.5299999999999994</c:v>
                </c:pt>
                <c:pt idx="99">
                  <c:v>6.51</c:v>
                </c:pt>
                <c:pt idx="100">
                  <c:v>9.83</c:v>
                </c:pt>
                <c:pt idx="101">
                  <c:v>8.27</c:v>
                </c:pt>
                <c:pt idx="104">
                  <c:v>11.02</c:v>
                </c:pt>
                <c:pt idx="105">
                  <c:v>10.93</c:v>
                </c:pt>
                <c:pt idx="107">
                  <c:v>12.24</c:v>
                </c:pt>
                <c:pt idx="108">
                  <c:v>10.76</c:v>
                </c:pt>
                <c:pt idx="109">
                  <c:v>8.5</c:v>
                </c:pt>
                <c:pt idx="110">
                  <c:v>13.44</c:v>
                </c:pt>
                <c:pt idx="111">
                  <c:v>13.42</c:v>
                </c:pt>
                <c:pt idx="112">
                  <c:v>9.24</c:v>
                </c:pt>
                <c:pt idx="113">
                  <c:v>9.84</c:v>
                </c:pt>
                <c:pt idx="114">
                  <c:v>8.91</c:v>
                </c:pt>
                <c:pt idx="115">
                  <c:v>11.99</c:v>
                </c:pt>
                <c:pt idx="116">
                  <c:v>10.549999999999999</c:v>
                </c:pt>
                <c:pt idx="117">
                  <c:v>11.43</c:v>
                </c:pt>
                <c:pt idx="119">
                  <c:v>10.49</c:v>
                </c:pt>
                <c:pt idx="124">
                  <c:v>9.99</c:v>
                </c:pt>
                <c:pt idx="128">
                  <c:v>9.2799999999999994</c:v>
                </c:pt>
                <c:pt idx="129">
                  <c:v>9.4799999999999986</c:v>
                </c:pt>
                <c:pt idx="130">
                  <c:v>9.629999999999999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44-4E7F-BCC8-AAF03F313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17472"/>
        <c:axId val="1"/>
      </c:lineChart>
      <c:dateAx>
        <c:axId val="2405174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  <c:max val="19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0517472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 Nuevo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grafico'!$AG$24:$AR$24</c:f>
              <c:numCache>
                <c:formatCode>General</c:formatCode>
                <c:ptCount val="12"/>
                <c:pt idx="4">
                  <c:v>9.2999999999999989</c:v>
                </c:pt>
                <c:pt idx="6">
                  <c:v>6.3000000000000007</c:v>
                </c:pt>
                <c:pt idx="9">
                  <c:v>6.27</c:v>
                </c:pt>
                <c:pt idx="10">
                  <c:v>8.129999999999999</c:v>
                </c:pt>
                <c:pt idx="11">
                  <c:v>6.3599999999999994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F-47A3-A3BA-7233AB798E99}"/>
            </c:ext>
          </c:extLst>
        </c:ser>
        <c:ser>
          <c:idx val="3"/>
          <c:order val="1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grafico'!$AS$24:$BD$24</c:f>
              <c:numCache>
                <c:formatCode>General</c:formatCode>
                <c:ptCount val="12"/>
                <c:pt idx="10">
                  <c:v>9.64</c:v>
                </c:pt>
                <c:pt idx="11">
                  <c:v>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BF-47A3-A3BA-7233AB798E99}"/>
            </c:ext>
          </c:extLst>
        </c:ser>
        <c:ser>
          <c:idx val="4"/>
          <c:order val="2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grafico'!$BE$24:$BP$24</c:f>
              <c:numCache>
                <c:formatCode>General</c:formatCode>
                <c:ptCount val="12"/>
                <c:pt idx="3">
                  <c:v>6.48</c:v>
                </c:pt>
                <c:pt idx="4">
                  <c:v>6.57</c:v>
                </c:pt>
                <c:pt idx="6">
                  <c:v>6.6300000000000008</c:v>
                </c:pt>
                <c:pt idx="7">
                  <c:v>6.48</c:v>
                </c:pt>
                <c:pt idx="9">
                  <c:v>6.2200000000000006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BF-47A3-A3BA-7233AB798E99}"/>
            </c:ext>
          </c:extLst>
        </c:ser>
        <c:ser>
          <c:idx val="5"/>
          <c:order val="3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grafico'!$BQ$24:$CB$24</c:f>
              <c:numCache>
                <c:formatCode>General</c:formatCode>
                <c:ptCount val="12"/>
                <c:pt idx="1">
                  <c:v>6.4399999999999995</c:v>
                </c:pt>
                <c:pt idx="9">
                  <c:v>3.37</c:v>
                </c:pt>
                <c:pt idx="10">
                  <c:v>5.83</c:v>
                </c:pt>
                <c:pt idx="11">
                  <c:v>5.8699999999999992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BF-47A3-A3BA-7233AB798E99}"/>
            </c:ext>
          </c:extLst>
        </c:ser>
        <c:ser>
          <c:idx val="6"/>
          <c:order val="4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grafico'!$CC$24:$CN$24</c:f>
              <c:numCache>
                <c:formatCode>General</c:formatCode>
                <c:ptCount val="12"/>
                <c:pt idx="0">
                  <c:v>5.9399999999999995</c:v>
                </c:pt>
                <c:pt idx="5">
                  <c:v>5.6999999999999993</c:v>
                </c:pt>
                <c:pt idx="11">
                  <c:v>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BF-47A3-A3BA-7233AB798E99}"/>
            </c:ext>
          </c:extLst>
        </c:ser>
        <c:ser>
          <c:idx val="0"/>
          <c:order val="5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grafico'!$CO$24:$CZ$24</c:f>
              <c:numCache>
                <c:formatCode>General</c:formatCode>
                <c:ptCount val="12"/>
                <c:pt idx="1">
                  <c:v>5.6199999999999992</c:v>
                </c:pt>
                <c:pt idx="9">
                  <c:v>6.2799999999999994</c:v>
                </c:pt>
                <c:pt idx="10">
                  <c:v>6.2799999999999994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BF-47A3-A3BA-7233AB798E99}"/>
            </c:ext>
          </c:extLst>
        </c:ser>
        <c:ser>
          <c:idx val="1"/>
          <c:order val="6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grafico'!$DA$24:$DL$24</c:f>
              <c:numCache>
                <c:formatCode>General</c:formatCode>
                <c:ptCount val="12"/>
                <c:pt idx="0">
                  <c:v>6.43</c:v>
                </c:pt>
                <c:pt idx="1">
                  <c:v>6.6199999999999992</c:v>
                </c:pt>
                <c:pt idx="8">
                  <c:v>15.4</c:v>
                </c:pt>
                <c:pt idx="10">
                  <c:v>6.2799999999999994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1BF-47A3-A3BA-7233AB798E99}"/>
            </c:ext>
          </c:extLst>
        </c:ser>
        <c:ser>
          <c:idx val="7"/>
          <c:order val="7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grafico'!$DM$24:$DX$24</c:f>
              <c:numCache>
                <c:formatCode>General</c:formatCode>
                <c:ptCount val="12"/>
                <c:pt idx="0">
                  <c:v>6.4399999999999995</c:v>
                </c:pt>
                <c:pt idx="6">
                  <c:v>13.729999999999999</c:v>
                </c:pt>
                <c:pt idx="10">
                  <c:v>5.98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1BF-47A3-A3BA-7233AB798E99}"/>
            </c:ext>
          </c:extLst>
        </c:ser>
        <c:ser>
          <c:idx val="8"/>
          <c:order val="8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grafico'!$DY$24:$EJ$24</c:f>
              <c:numCache>
                <c:formatCode>General</c:formatCode>
                <c:ptCount val="12"/>
                <c:pt idx="0">
                  <c:v>6.08</c:v>
                </c:pt>
                <c:pt idx="10">
                  <c:v>11.44</c:v>
                </c:pt>
                <c:pt idx="11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1BF-47A3-A3BA-7233AB798E99}"/>
            </c:ext>
          </c:extLst>
        </c:ser>
        <c:ser>
          <c:idx val="9"/>
          <c:order val="9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grafico'!$FI$24:$FT$24</c:f>
              <c:numCache>
                <c:formatCode>General</c:formatCode>
                <c:ptCount val="12"/>
                <c:pt idx="3">
                  <c:v>6.7799999999999994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1BF-47A3-A3BA-7233AB798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7887904"/>
        <c:axId val="1"/>
      </c:lineChart>
      <c:catAx>
        <c:axId val="7978879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9788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775024795281"/>
          <c:y val="0.15225404397348158"/>
          <c:w val="0.13125427816348215"/>
          <c:h val="0.7647305390486234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28 Rotonda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grafico'!$I$6:$T$6</c:f>
              <c:numCache>
                <c:formatCode>0.00</c:formatCode>
                <c:ptCount val="12"/>
                <c:pt idx="11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81-4366-9935-4EF0232651EB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grafico'!$U$6:$AF$6</c:f>
              <c:numCache>
                <c:formatCode>General</c:formatCode>
                <c:ptCount val="12"/>
                <c:pt idx="0">
                  <c:v>10.18</c:v>
                </c:pt>
                <c:pt idx="5" formatCode="0.00">
                  <c:v>7.33</c:v>
                </c:pt>
                <c:pt idx="8" formatCode="0.00">
                  <c:v>4.8100000000000005</c:v>
                </c:pt>
                <c:pt idx="9" formatCode="0.00">
                  <c:v>6.3500000000000005</c:v>
                </c:pt>
                <c:pt idx="10" formatCode="0.00">
                  <c:v>8.0200000000000014</c:v>
                </c:pt>
                <c:pt idx="11" formatCode="0.00">
                  <c:v>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81-4366-9935-4EF0232651EB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grafico'!$AG$6:$AR$6</c:f>
              <c:numCache>
                <c:formatCode>General</c:formatCode>
                <c:ptCount val="12"/>
                <c:pt idx="1">
                  <c:v>12.19</c:v>
                </c:pt>
                <c:pt idx="2">
                  <c:v>12.44</c:v>
                </c:pt>
                <c:pt idx="3">
                  <c:v>13.700000000000001</c:v>
                </c:pt>
                <c:pt idx="8">
                  <c:v>6.2600000000000007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81-4366-9935-4EF0232651E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grafico'!$AS$6:$BD$6</c:f>
              <c:numCache>
                <c:formatCode>General</c:formatCode>
                <c:ptCount val="12"/>
                <c:pt idx="0">
                  <c:v>9.94</c:v>
                </c:pt>
                <c:pt idx="1">
                  <c:v>12.49</c:v>
                </c:pt>
                <c:pt idx="7">
                  <c:v>10.39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81-4366-9935-4EF0232651EB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grafico'!$BE$6:$BP$6</c:f>
              <c:numCache>
                <c:formatCode>General</c:formatCode>
                <c:ptCount val="12"/>
                <c:pt idx="0">
                  <c:v>10.32</c:v>
                </c:pt>
                <c:pt idx="1">
                  <c:v>6.23</c:v>
                </c:pt>
                <c:pt idx="2">
                  <c:v>12.4</c:v>
                </c:pt>
                <c:pt idx="4">
                  <c:v>11.25</c:v>
                </c:pt>
                <c:pt idx="5">
                  <c:v>9.4700000000000006</c:v>
                </c:pt>
                <c:pt idx="6">
                  <c:v>10.14</c:v>
                </c:pt>
                <c:pt idx="9">
                  <c:v>4.4400000000000004</c:v>
                </c:pt>
                <c:pt idx="10">
                  <c:v>6.5900000000000007</c:v>
                </c:pt>
                <c:pt idx="11">
                  <c:v>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81-4366-9935-4EF0232651EB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grafico'!$BQ$6:$CB$6</c:f>
              <c:numCache>
                <c:formatCode>General</c:formatCode>
                <c:ptCount val="12"/>
                <c:pt idx="1">
                  <c:v>9.98</c:v>
                </c:pt>
                <c:pt idx="2">
                  <c:v>12.8</c:v>
                </c:pt>
                <c:pt idx="9">
                  <c:v>5.8800000000000008</c:v>
                </c:pt>
                <c:pt idx="11">
                  <c:v>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81-4366-9935-4EF0232651EB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grafico'!$CC$6:$CN$6</c:f>
              <c:numCache>
                <c:formatCode>General</c:formatCode>
                <c:ptCount val="12"/>
                <c:pt idx="0">
                  <c:v>5.95</c:v>
                </c:pt>
                <c:pt idx="1">
                  <c:v>7.62</c:v>
                </c:pt>
                <c:pt idx="5">
                  <c:v>7.9700000000000006</c:v>
                </c:pt>
                <c:pt idx="6">
                  <c:v>7.7100000000000009</c:v>
                </c:pt>
                <c:pt idx="7">
                  <c:v>6.2200000000000006</c:v>
                </c:pt>
                <c:pt idx="8">
                  <c:v>6.32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981-4366-9935-4EF0232651EB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grafico'!$CO$6:$CZ$6</c:f>
              <c:numCache>
                <c:formatCode>General</c:formatCode>
                <c:ptCount val="12"/>
                <c:pt idx="0">
                  <c:v>9.7200000000000006</c:v>
                </c:pt>
                <c:pt idx="1">
                  <c:v>11.19</c:v>
                </c:pt>
                <c:pt idx="2">
                  <c:v>13.73</c:v>
                </c:pt>
                <c:pt idx="9">
                  <c:v>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981-4366-9935-4EF0232651EB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grafico'!$DA$6:$DL$6</c:f>
              <c:numCache>
                <c:formatCode>General</c:formatCode>
                <c:ptCount val="12"/>
                <c:pt idx="0">
                  <c:v>10.25</c:v>
                </c:pt>
                <c:pt idx="1">
                  <c:v>11.09</c:v>
                </c:pt>
                <c:pt idx="2">
                  <c:v>11.610000000000001</c:v>
                </c:pt>
                <c:pt idx="3">
                  <c:v>11.39</c:v>
                </c:pt>
                <c:pt idx="4">
                  <c:v>11.44</c:v>
                </c:pt>
                <c:pt idx="7">
                  <c:v>4.8900000000000006</c:v>
                </c:pt>
                <c:pt idx="8">
                  <c:v>6.0499999999999989</c:v>
                </c:pt>
                <c:pt idx="9">
                  <c:v>5.46</c:v>
                </c:pt>
                <c:pt idx="10">
                  <c:v>4.3500000000000005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981-4366-9935-4EF0232651EB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grafico'!$DM$6:$DX$6</c:f>
              <c:numCache>
                <c:formatCode>General</c:formatCode>
                <c:ptCount val="12"/>
                <c:pt idx="0">
                  <c:v>8.77</c:v>
                </c:pt>
                <c:pt idx="1">
                  <c:v>11.05</c:v>
                </c:pt>
                <c:pt idx="2">
                  <c:v>11.75</c:v>
                </c:pt>
                <c:pt idx="3">
                  <c:v>8.8000000000000007</c:v>
                </c:pt>
                <c:pt idx="4">
                  <c:v>10.68</c:v>
                </c:pt>
                <c:pt idx="6">
                  <c:v>10.44</c:v>
                </c:pt>
                <c:pt idx="7">
                  <c:v>8.1300000000000008</c:v>
                </c:pt>
                <c:pt idx="8">
                  <c:v>4.99</c:v>
                </c:pt>
                <c:pt idx="10">
                  <c:v>6.5900000000000007</c:v>
                </c:pt>
                <c:pt idx="11">
                  <c:v>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981-4366-9935-4EF0232651EB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grafico'!$DY$6:$EJ$6</c:f>
              <c:numCache>
                <c:formatCode>General</c:formatCode>
                <c:ptCount val="12"/>
                <c:pt idx="0">
                  <c:v>10.44</c:v>
                </c:pt>
                <c:pt idx="2">
                  <c:v>12.200000000000001</c:v>
                </c:pt>
                <c:pt idx="3">
                  <c:v>9.1100000000000012</c:v>
                </c:pt>
                <c:pt idx="4">
                  <c:v>9.15</c:v>
                </c:pt>
                <c:pt idx="9">
                  <c:v>4.92</c:v>
                </c:pt>
                <c:pt idx="10">
                  <c:v>5.98</c:v>
                </c:pt>
                <c:pt idx="11">
                  <c:v>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981-4366-9935-4EF0232651EB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grafico'!$EK$6:$EV$6</c:f>
              <c:numCache>
                <c:formatCode>General</c:formatCode>
                <c:ptCount val="12"/>
                <c:pt idx="0">
                  <c:v>9.1300000000000008</c:v>
                </c:pt>
                <c:pt idx="1">
                  <c:v>11.3</c:v>
                </c:pt>
                <c:pt idx="2">
                  <c:v>11.46</c:v>
                </c:pt>
                <c:pt idx="3">
                  <c:v>12.040000000000001</c:v>
                </c:pt>
                <c:pt idx="4">
                  <c:v>12.85</c:v>
                </c:pt>
                <c:pt idx="5">
                  <c:v>11.040000000000001</c:v>
                </c:pt>
                <c:pt idx="6">
                  <c:v>10.65</c:v>
                </c:pt>
                <c:pt idx="8">
                  <c:v>8.18</c:v>
                </c:pt>
                <c:pt idx="11">
                  <c:v>6.7700000000000005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981-4366-9935-4EF0232651EB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grafico'!$EW$6:$FH$6</c:f>
              <c:numCache>
                <c:formatCode>General</c:formatCode>
                <c:ptCount val="12"/>
                <c:pt idx="0">
                  <c:v>9.27</c:v>
                </c:pt>
                <c:pt idx="2">
                  <c:v>11.75</c:v>
                </c:pt>
                <c:pt idx="9">
                  <c:v>6.0500000000000007</c:v>
                </c:pt>
                <c:pt idx="10">
                  <c:v>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981-4366-9935-4EF0232651EB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grafico'!$FI$6:$FT$6</c:f>
              <c:numCache>
                <c:formatCode>General</c:formatCode>
                <c:ptCount val="12"/>
                <c:pt idx="0">
                  <c:v>9.120000000000001</c:v>
                </c:pt>
                <c:pt idx="1">
                  <c:v>9.93</c:v>
                </c:pt>
                <c:pt idx="2">
                  <c:v>11.02</c:v>
                </c:pt>
                <c:pt idx="3">
                  <c:v>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981-4366-9935-4EF023265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079760"/>
        <c:axId val="1"/>
      </c:lineChart>
      <c:catAx>
        <c:axId val="89707976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9707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5365106899447847E-2"/>
          <c:w val="0.13125427816348215"/>
          <c:h val="0.8581591569414416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8 Barlovento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grafico'!$I$8:$T$8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4-499D-850D-2B3B8F723D31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grafico'!$U$8:$AF$8</c:f>
              <c:numCache>
                <c:formatCode>General</c:formatCode>
                <c:ptCount val="12"/>
                <c:pt idx="0">
                  <c:v>12.41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4-499D-850D-2B3B8F723D31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grafico'!$AG$8:$AR$8</c:f>
              <c:numCache>
                <c:formatCode>General</c:formatCode>
                <c:ptCount val="12"/>
                <c:pt idx="1">
                  <c:v>14.709999999999999</c:v>
                </c:pt>
                <c:pt idx="3">
                  <c:v>18</c:v>
                </c:pt>
                <c:pt idx="11" formatCode="0.00">
                  <c:v>8.2000000000000011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4-499D-850D-2B3B8F723D31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grafico'!$AS$8:$BD$8</c:f>
              <c:numCache>
                <c:formatCode>General</c:formatCode>
                <c:ptCount val="12"/>
                <c:pt idx="0">
                  <c:v>12.08</c:v>
                </c:pt>
                <c:pt idx="1">
                  <c:v>13.82</c:v>
                </c:pt>
                <c:pt idx="2">
                  <c:v>15.52</c:v>
                </c:pt>
                <c:pt idx="4">
                  <c:v>15.9</c:v>
                </c:pt>
                <c:pt idx="6">
                  <c:v>20.330000000000002</c:v>
                </c:pt>
                <c:pt idx="7">
                  <c:v>12.62</c:v>
                </c:pt>
                <c:pt idx="8">
                  <c:v>12.29</c:v>
                </c:pt>
                <c:pt idx="9">
                  <c:v>3.67</c:v>
                </c:pt>
                <c:pt idx="10">
                  <c:v>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4-499D-850D-2B3B8F723D31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grafico'!$BE$8:$BP$8</c:f>
              <c:numCache>
                <c:formatCode>General</c:formatCode>
                <c:ptCount val="12"/>
                <c:pt idx="0">
                  <c:v>13.67</c:v>
                </c:pt>
                <c:pt idx="1">
                  <c:v>15.15</c:v>
                </c:pt>
                <c:pt idx="2">
                  <c:v>17.970000000000002</c:v>
                </c:pt>
                <c:pt idx="3">
                  <c:v>18.8</c:v>
                </c:pt>
                <c:pt idx="4">
                  <c:v>15.55</c:v>
                </c:pt>
                <c:pt idx="5">
                  <c:v>12.65</c:v>
                </c:pt>
                <c:pt idx="6">
                  <c:v>13.56</c:v>
                </c:pt>
                <c:pt idx="8">
                  <c:v>5.64</c:v>
                </c:pt>
                <c:pt idx="9">
                  <c:v>9.23</c:v>
                </c:pt>
                <c:pt idx="10">
                  <c:v>7.62</c:v>
                </c:pt>
                <c:pt idx="11">
                  <c:v>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4-499D-850D-2B3B8F723D31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grafico'!$BQ$8:$CB$8</c:f>
              <c:numCache>
                <c:formatCode>General</c:formatCode>
                <c:ptCount val="12"/>
                <c:pt idx="1">
                  <c:v>13.35</c:v>
                </c:pt>
                <c:pt idx="2">
                  <c:v>14.25</c:v>
                </c:pt>
                <c:pt idx="4">
                  <c:v>11.29</c:v>
                </c:pt>
                <c:pt idx="5">
                  <c:v>3.7</c:v>
                </c:pt>
                <c:pt idx="6">
                  <c:v>7.15</c:v>
                </c:pt>
                <c:pt idx="8">
                  <c:v>5.82</c:v>
                </c:pt>
                <c:pt idx="9">
                  <c:v>6.46</c:v>
                </c:pt>
                <c:pt idx="10">
                  <c:v>6.76</c:v>
                </c:pt>
                <c:pt idx="11">
                  <c:v>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4-499D-850D-2B3B8F723D31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grafico'!$CC$8:$CN$8</c:f>
              <c:numCache>
                <c:formatCode>General</c:formatCode>
                <c:ptCount val="12"/>
                <c:pt idx="0">
                  <c:v>5.92</c:v>
                </c:pt>
                <c:pt idx="1">
                  <c:v>10.96</c:v>
                </c:pt>
                <c:pt idx="2">
                  <c:v>13.28</c:v>
                </c:pt>
                <c:pt idx="3">
                  <c:v>14.69</c:v>
                </c:pt>
                <c:pt idx="4">
                  <c:v>14.63</c:v>
                </c:pt>
                <c:pt idx="5">
                  <c:v>12.77</c:v>
                </c:pt>
                <c:pt idx="6">
                  <c:v>10.93</c:v>
                </c:pt>
                <c:pt idx="7">
                  <c:v>8.33</c:v>
                </c:pt>
                <c:pt idx="8">
                  <c:v>8.17</c:v>
                </c:pt>
                <c:pt idx="9">
                  <c:v>3.83</c:v>
                </c:pt>
                <c:pt idx="10">
                  <c:v>6.67</c:v>
                </c:pt>
                <c:pt idx="11">
                  <c:v>8.7100000000000009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EF4-499D-850D-2B3B8F723D31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grafico'!$CO$8:$CZ$8</c:f>
              <c:numCache>
                <c:formatCode>General</c:formatCode>
                <c:ptCount val="12"/>
                <c:pt idx="0">
                  <c:v>13.48</c:v>
                </c:pt>
                <c:pt idx="1">
                  <c:v>14.93</c:v>
                </c:pt>
                <c:pt idx="2">
                  <c:v>17.440000000000001</c:v>
                </c:pt>
                <c:pt idx="3">
                  <c:v>17.5</c:v>
                </c:pt>
                <c:pt idx="4">
                  <c:v>15.17</c:v>
                </c:pt>
                <c:pt idx="5">
                  <c:v>11.59</c:v>
                </c:pt>
                <c:pt idx="6">
                  <c:v>12.2</c:v>
                </c:pt>
                <c:pt idx="7">
                  <c:v>9.3699999999999992</c:v>
                </c:pt>
                <c:pt idx="8">
                  <c:v>7.8</c:v>
                </c:pt>
                <c:pt idx="10">
                  <c:v>8.91</c:v>
                </c:pt>
                <c:pt idx="11">
                  <c:v>9.49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EF4-499D-850D-2B3B8F723D31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grafico'!$DA$8:$DL$8</c:f>
              <c:numCache>
                <c:formatCode>General</c:formatCode>
                <c:ptCount val="12"/>
                <c:pt idx="0">
                  <c:v>13</c:v>
                </c:pt>
                <c:pt idx="1">
                  <c:v>14.63</c:v>
                </c:pt>
                <c:pt idx="2">
                  <c:v>16.72</c:v>
                </c:pt>
                <c:pt idx="3">
                  <c:v>15.43</c:v>
                </c:pt>
                <c:pt idx="4">
                  <c:v>16.82</c:v>
                </c:pt>
                <c:pt idx="5">
                  <c:v>10.3</c:v>
                </c:pt>
                <c:pt idx="6">
                  <c:v>6.63</c:v>
                </c:pt>
                <c:pt idx="7">
                  <c:v>4.24</c:v>
                </c:pt>
                <c:pt idx="8">
                  <c:v>6.66</c:v>
                </c:pt>
                <c:pt idx="9">
                  <c:v>3.59</c:v>
                </c:pt>
                <c:pt idx="10">
                  <c:v>3.39</c:v>
                </c:pt>
                <c:pt idx="11">
                  <c:v>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EF4-499D-850D-2B3B8F723D31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grafico'!$DM$8:$DX$8</c:f>
              <c:numCache>
                <c:formatCode>General</c:formatCode>
                <c:ptCount val="12"/>
                <c:pt idx="0">
                  <c:v>10.44</c:v>
                </c:pt>
                <c:pt idx="1">
                  <c:v>13.49</c:v>
                </c:pt>
                <c:pt idx="2">
                  <c:v>12.1</c:v>
                </c:pt>
                <c:pt idx="3">
                  <c:v>14.1</c:v>
                </c:pt>
                <c:pt idx="4">
                  <c:v>13.88</c:v>
                </c:pt>
                <c:pt idx="5">
                  <c:v>11.88</c:v>
                </c:pt>
                <c:pt idx="6">
                  <c:v>13.5</c:v>
                </c:pt>
                <c:pt idx="7">
                  <c:v>9.68</c:v>
                </c:pt>
                <c:pt idx="8">
                  <c:v>4.13</c:v>
                </c:pt>
                <c:pt idx="9">
                  <c:v>3.98</c:v>
                </c:pt>
                <c:pt idx="10">
                  <c:v>7.49</c:v>
                </c:pt>
                <c:pt idx="11">
                  <c:v>10.89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EF4-499D-850D-2B3B8F723D31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grafico'!$DY$8:$EJ$8</c:f>
              <c:numCache>
                <c:formatCode>General</c:formatCode>
                <c:ptCount val="12"/>
                <c:pt idx="0">
                  <c:v>12.37</c:v>
                </c:pt>
                <c:pt idx="2">
                  <c:v>16.73</c:v>
                </c:pt>
                <c:pt idx="3">
                  <c:v>15.17</c:v>
                </c:pt>
                <c:pt idx="4">
                  <c:v>10.5</c:v>
                </c:pt>
                <c:pt idx="5">
                  <c:v>3.78</c:v>
                </c:pt>
                <c:pt idx="6">
                  <c:v>3.91</c:v>
                </c:pt>
                <c:pt idx="7">
                  <c:v>4.7699999999999996</c:v>
                </c:pt>
                <c:pt idx="8">
                  <c:v>4.82</c:v>
                </c:pt>
                <c:pt idx="9">
                  <c:v>3.62</c:v>
                </c:pt>
                <c:pt idx="10">
                  <c:v>5.7</c:v>
                </c:pt>
                <c:pt idx="11">
                  <c:v>7.76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EF4-499D-850D-2B3B8F723D31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grafico'!$EK$8:$EV$8</c:f>
              <c:numCache>
                <c:formatCode>General</c:formatCode>
                <c:ptCount val="12"/>
                <c:pt idx="0">
                  <c:v>11.2</c:v>
                </c:pt>
                <c:pt idx="1">
                  <c:v>13.98</c:v>
                </c:pt>
                <c:pt idx="2">
                  <c:v>14.7</c:v>
                </c:pt>
                <c:pt idx="4">
                  <c:v>16.96</c:v>
                </c:pt>
                <c:pt idx="5">
                  <c:v>14.58</c:v>
                </c:pt>
                <c:pt idx="6">
                  <c:v>13.32</c:v>
                </c:pt>
                <c:pt idx="7">
                  <c:v>9.5500000000000007</c:v>
                </c:pt>
                <c:pt idx="9">
                  <c:v>6.93</c:v>
                </c:pt>
                <c:pt idx="1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EF4-499D-850D-2B3B8F723D31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grafico'!$EW$8:$FH$8</c:f>
              <c:numCache>
                <c:formatCode>General</c:formatCode>
                <c:ptCount val="12"/>
                <c:pt idx="0">
                  <c:v>11.72</c:v>
                </c:pt>
                <c:pt idx="1">
                  <c:v>14.42</c:v>
                </c:pt>
                <c:pt idx="2">
                  <c:v>15.36</c:v>
                </c:pt>
                <c:pt idx="4">
                  <c:v>14.63</c:v>
                </c:pt>
                <c:pt idx="5">
                  <c:v>7.4</c:v>
                </c:pt>
                <c:pt idx="6">
                  <c:v>9.2899999999999991</c:v>
                </c:pt>
                <c:pt idx="7">
                  <c:v>8.65</c:v>
                </c:pt>
                <c:pt idx="8">
                  <c:v>8.81</c:v>
                </c:pt>
                <c:pt idx="9">
                  <c:v>5.71</c:v>
                </c:pt>
                <c:pt idx="10">
                  <c:v>4.12</c:v>
                </c:pt>
                <c:pt idx="11">
                  <c:v>8.64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EF4-499D-850D-2B3B8F723D31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grafico'!$FI$8:$FT$8</c:f>
              <c:numCache>
                <c:formatCode>General</c:formatCode>
                <c:ptCount val="12"/>
                <c:pt idx="0">
                  <c:v>10.69</c:v>
                </c:pt>
                <c:pt idx="1">
                  <c:v>12.3</c:v>
                </c:pt>
                <c:pt idx="2">
                  <c:v>14</c:v>
                </c:pt>
                <c:pt idx="3">
                  <c:v>14.66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EF4-499D-850D-2B3B8F723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465360"/>
        <c:axId val="1"/>
      </c:lineChart>
      <c:catAx>
        <c:axId val="98446536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84465360"/>
        <c:crosses val="autoZero"/>
        <c:crossBetween val="between"/>
        <c:majorUnit val="3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9369379469676"/>
          <c:y val="5.5365106899447847E-2"/>
          <c:w val="0.13125427816348215"/>
          <c:h val="0.8062543692232093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38 Boulevard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grafico'!$I$10:$T$10</c:f>
              <c:numCache>
                <c:formatCode>0.00</c:formatCode>
                <c:ptCount val="12"/>
                <c:pt idx="8">
                  <c:v>4.63</c:v>
                </c:pt>
                <c:pt idx="9">
                  <c:v>4.4400000000000004</c:v>
                </c:pt>
                <c:pt idx="10">
                  <c:v>4.72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0A-4C9C-8C4D-FD98C5C07498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grafico'!$U$10:$AF$10</c:f>
              <c:numCache>
                <c:formatCode>0.00</c:formatCode>
                <c:ptCount val="12"/>
                <c:pt idx="0" formatCode="General">
                  <c:v>5.9</c:v>
                </c:pt>
                <c:pt idx="1">
                  <c:v>6.6400000000000006</c:v>
                </c:pt>
                <c:pt idx="2">
                  <c:v>7.25</c:v>
                </c:pt>
                <c:pt idx="3">
                  <c:v>8.16</c:v>
                </c:pt>
                <c:pt idx="4">
                  <c:v>8.08</c:v>
                </c:pt>
                <c:pt idx="5">
                  <c:v>5.8500000000000005</c:v>
                </c:pt>
                <c:pt idx="6">
                  <c:v>5.3900000000000006</c:v>
                </c:pt>
                <c:pt idx="7">
                  <c:v>5.6000000000000005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0A-4C9C-8C4D-FD98C5C07498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grafico'!$AG$10:$AR$10</c:f>
              <c:numCache>
                <c:formatCode>General</c:formatCode>
                <c:ptCount val="12"/>
                <c:pt idx="0">
                  <c:v>6.26</c:v>
                </c:pt>
                <c:pt idx="1">
                  <c:v>6.99</c:v>
                </c:pt>
                <c:pt idx="2">
                  <c:v>7.6000000000000005</c:v>
                </c:pt>
                <c:pt idx="3">
                  <c:v>9.01</c:v>
                </c:pt>
                <c:pt idx="4">
                  <c:v>8.15</c:v>
                </c:pt>
                <c:pt idx="5">
                  <c:v>7.0600000000000005</c:v>
                </c:pt>
                <c:pt idx="6">
                  <c:v>7.17</c:v>
                </c:pt>
                <c:pt idx="7">
                  <c:v>6.58</c:v>
                </c:pt>
                <c:pt idx="8">
                  <c:v>4.13</c:v>
                </c:pt>
                <c:pt idx="9">
                  <c:v>4.92</c:v>
                </c:pt>
                <c:pt idx="11">
                  <c:v>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0A-4C9C-8C4D-FD98C5C0749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grafico'!$AS$10:$BD$10</c:f>
              <c:numCache>
                <c:formatCode>General</c:formatCode>
                <c:ptCount val="12"/>
                <c:pt idx="6">
                  <c:v>7.63</c:v>
                </c:pt>
                <c:pt idx="7">
                  <c:v>7.82</c:v>
                </c:pt>
                <c:pt idx="8">
                  <c:v>7.7799999999999994</c:v>
                </c:pt>
                <c:pt idx="9">
                  <c:v>6.08</c:v>
                </c:pt>
                <c:pt idx="10">
                  <c:v>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0A-4C9C-8C4D-FD98C5C07498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grafico'!$BE$10:$BP$10</c:f>
              <c:numCache>
                <c:formatCode>General</c:formatCode>
                <c:ptCount val="12"/>
                <c:pt idx="0">
                  <c:v>6.2700000000000005</c:v>
                </c:pt>
                <c:pt idx="1">
                  <c:v>7.2700000000000005</c:v>
                </c:pt>
                <c:pt idx="2">
                  <c:v>8.81</c:v>
                </c:pt>
                <c:pt idx="3">
                  <c:v>9.4499999999999993</c:v>
                </c:pt>
                <c:pt idx="4">
                  <c:v>9.39</c:v>
                </c:pt>
                <c:pt idx="5">
                  <c:v>8.49</c:v>
                </c:pt>
                <c:pt idx="6">
                  <c:v>8.2100000000000009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0A-4C9C-8C4D-FD98C5C07498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grafico'!$BQ$10:$CB$10</c:f>
              <c:numCache>
                <c:formatCode>General</c:formatCode>
                <c:ptCount val="12"/>
                <c:pt idx="1">
                  <c:v>6.44</c:v>
                </c:pt>
                <c:pt idx="3">
                  <c:v>11.06</c:v>
                </c:pt>
                <c:pt idx="4">
                  <c:v>7.870000000000001</c:v>
                </c:pt>
                <c:pt idx="5">
                  <c:v>4.9000000000000004</c:v>
                </c:pt>
                <c:pt idx="6">
                  <c:v>5.42</c:v>
                </c:pt>
                <c:pt idx="8">
                  <c:v>5.41</c:v>
                </c:pt>
                <c:pt idx="9">
                  <c:v>5.96</c:v>
                </c:pt>
                <c:pt idx="10">
                  <c:v>5.26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0A-4C9C-8C4D-FD98C5C07498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grafico'!$CC$10:$CN$10</c:f>
              <c:numCache>
                <c:formatCode>General</c:formatCode>
                <c:ptCount val="12"/>
                <c:pt idx="0">
                  <c:v>4.8500000000000005</c:v>
                </c:pt>
                <c:pt idx="1">
                  <c:v>6.1000000000000005</c:v>
                </c:pt>
                <c:pt idx="2">
                  <c:v>6.84</c:v>
                </c:pt>
                <c:pt idx="3">
                  <c:v>7.82</c:v>
                </c:pt>
                <c:pt idx="4">
                  <c:v>8.61</c:v>
                </c:pt>
                <c:pt idx="5">
                  <c:v>8.18</c:v>
                </c:pt>
                <c:pt idx="7">
                  <c:v>6.53</c:v>
                </c:pt>
                <c:pt idx="9">
                  <c:v>4.55</c:v>
                </c:pt>
                <c:pt idx="10">
                  <c:v>5.33</c:v>
                </c:pt>
                <c:pt idx="11">
                  <c:v>5.7700000000000005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80A-4C9C-8C4D-FD98C5C07498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grafico'!$CO$10:$CZ$10</c:f>
              <c:numCache>
                <c:formatCode>General</c:formatCode>
                <c:ptCount val="12"/>
                <c:pt idx="0">
                  <c:v>6.57</c:v>
                </c:pt>
                <c:pt idx="1">
                  <c:v>7.4</c:v>
                </c:pt>
                <c:pt idx="2">
                  <c:v>7.62</c:v>
                </c:pt>
                <c:pt idx="3">
                  <c:v>9.51</c:v>
                </c:pt>
                <c:pt idx="4">
                  <c:v>9.44</c:v>
                </c:pt>
                <c:pt idx="5">
                  <c:v>7.47</c:v>
                </c:pt>
                <c:pt idx="6">
                  <c:v>8.42</c:v>
                </c:pt>
                <c:pt idx="7">
                  <c:v>6.48</c:v>
                </c:pt>
                <c:pt idx="9">
                  <c:v>4.91</c:v>
                </c:pt>
                <c:pt idx="10">
                  <c:v>5.45</c:v>
                </c:pt>
                <c:pt idx="11">
                  <c:v>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80A-4C9C-8C4D-FD98C5C07498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grafico'!$DA$10:$DL$10</c:f>
              <c:numCache>
                <c:formatCode>General</c:formatCode>
                <c:ptCount val="12"/>
                <c:pt idx="0">
                  <c:v>6.9</c:v>
                </c:pt>
                <c:pt idx="1">
                  <c:v>7.83</c:v>
                </c:pt>
                <c:pt idx="2">
                  <c:v>8.84</c:v>
                </c:pt>
                <c:pt idx="3">
                  <c:v>9.5500000000000007</c:v>
                </c:pt>
                <c:pt idx="4">
                  <c:v>10.15</c:v>
                </c:pt>
                <c:pt idx="5">
                  <c:v>8.58</c:v>
                </c:pt>
                <c:pt idx="7">
                  <c:v>4.9000000000000004</c:v>
                </c:pt>
                <c:pt idx="8">
                  <c:v>5.3500000000000014</c:v>
                </c:pt>
                <c:pt idx="9">
                  <c:v>5.05</c:v>
                </c:pt>
                <c:pt idx="10">
                  <c:v>4.49</c:v>
                </c:pt>
                <c:pt idx="11">
                  <c:v>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80A-4C9C-8C4D-FD98C5C07498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grafico'!$DM$10:$DX$10</c:f>
              <c:numCache>
                <c:formatCode>General</c:formatCode>
                <c:ptCount val="12"/>
                <c:pt idx="0">
                  <c:v>6.34</c:v>
                </c:pt>
                <c:pt idx="2">
                  <c:v>7.6899999999999995</c:v>
                </c:pt>
                <c:pt idx="3">
                  <c:v>8.2100000000000009</c:v>
                </c:pt>
                <c:pt idx="5">
                  <c:v>8.34</c:v>
                </c:pt>
                <c:pt idx="7">
                  <c:v>6.73</c:v>
                </c:pt>
                <c:pt idx="8">
                  <c:v>4.67</c:v>
                </c:pt>
                <c:pt idx="9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80A-4C9C-8C4D-FD98C5C07498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grafico'!$DY$10:$EJ$10</c:f>
              <c:numCache>
                <c:formatCode>General</c:formatCode>
                <c:ptCount val="12"/>
                <c:pt idx="0">
                  <c:v>7.7200000000000006</c:v>
                </c:pt>
                <c:pt idx="1">
                  <c:v>7.2700000000000005</c:v>
                </c:pt>
                <c:pt idx="2">
                  <c:v>8.08</c:v>
                </c:pt>
                <c:pt idx="3">
                  <c:v>8.23</c:v>
                </c:pt>
                <c:pt idx="4">
                  <c:v>7.6400000000000006</c:v>
                </c:pt>
                <c:pt idx="5">
                  <c:v>4.2</c:v>
                </c:pt>
                <c:pt idx="6">
                  <c:v>9.2200000000000006</c:v>
                </c:pt>
                <c:pt idx="7">
                  <c:v>5.4</c:v>
                </c:pt>
                <c:pt idx="8">
                  <c:v>4.8900000000000006</c:v>
                </c:pt>
                <c:pt idx="10">
                  <c:v>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80A-4C9C-8C4D-FD98C5C07498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grafico'!$EK$10:$EV$10</c:f>
              <c:numCache>
                <c:formatCode>General</c:formatCode>
                <c:ptCount val="12"/>
                <c:pt idx="2">
                  <c:v>7.37</c:v>
                </c:pt>
                <c:pt idx="6">
                  <c:v>9.58</c:v>
                </c:pt>
                <c:pt idx="7">
                  <c:v>8.1999999999999993</c:v>
                </c:pt>
                <c:pt idx="9">
                  <c:v>5.7700000000000005</c:v>
                </c:pt>
                <c:pt idx="10">
                  <c:v>5.3</c:v>
                </c:pt>
                <c:pt idx="11">
                  <c:v>6.1400000000000006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80A-4C9C-8C4D-FD98C5C07498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grafico'!$EW$10:$FH$10</c:f>
              <c:numCache>
                <c:formatCode>General</c:formatCode>
                <c:ptCount val="12"/>
                <c:pt idx="0">
                  <c:v>7.21</c:v>
                </c:pt>
                <c:pt idx="1">
                  <c:v>7.7900000000000009</c:v>
                </c:pt>
                <c:pt idx="2">
                  <c:v>7.59</c:v>
                </c:pt>
                <c:pt idx="3">
                  <c:v>9.5500000000000007</c:v>
                </c:pt>
                <c:pt idx="4">
                  <c:v>9.56</c:v>
                </c:pt>
                <c:pt idx="5">
                  <c:v>6.57</c:v>
                </c:pt>
                <c:pt idx="6">
                  <c:v>6.08</c:v>
                </c:pt>
                <c:pt idx="7">
                  <c:v>6.3100000000000005</c:v>
                </c:pt>
                <c:pt idx="8">
                  <c:v>6.62</c:v>
                </c:pt>
                <c:pt idx="9">
                  <c:v>5.3100000000000005</c:v>
                </c:pt>
                <c:pt idx="11">
                  <c:v>5.7700000000000005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80A-4C9C-8C4D-FD98C5C07498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grafico'!$FI$10:$FT$10</c:f>
              <c:numCache>
                <c:formatCode>General</c:formatCode>
                <c:ptCount val="12"/>
                <c:pt idx="0">
                  <c:v>6.79</c:v>
                </c:pt>
                <c:pt idx="1">
                  <c:v>7.37</c:v>
                </c:pt>
                <c:pt idx="2">
                  <c:v>7.8100000000000005</c:v>
                </c:pt>
                <c:pt idx="3">
                  <c:v>8.44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80A-4C9C-8C4D-FD98C5C07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3465968"/>
        <c:axId val="1"/>
      </c:lineChart>
      <c:catAx>
        <c:axId val="10934659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3465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4.1523830174585885E-2"/>
          <c:w val="0.13125427816348215"/>
          <c:h val="0.8062543692232093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 Boulevard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grafico'!$I$12:$T$12</c:f>
              <c:numCache>
                <c:formatCode>0.00</c:formatCode>
                <c:ptCount val="12"/>
                <c:pt idx="11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D7-40E0-B8A9-5D80DECF329B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grafico'!$U$12:$AF$12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D7-40E0-B8A9-5D80DECF329B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grafico'!$AG$12:$AR$12</c:f>
              <c:numCache>
                <c:formatCode>General</c:formatCode>
                <c:ptCount val="12"/>
                <c:pt idx="3">
                  <c:v>6.8599999999999994</c:v>
                </c:pt>
                <c:pt idx="4">
                  <c:v>5.97</c:v>
                </c:pt>
                <c:pt idx="7">
                  <c:v>4.76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D7-40E0-B8A9-5D80DECF329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grafico'!$AS$12:$BD$12</c:f>
              <c:numCache>
                <c:formatCode>General</c:formatCode>
                <c:ptCount val="12"/>
                <c:pt idx="1">
                  <c:v>5.12</c:v>
                </c:pt>
                <c:pt idx="3">
                  <c:v>6.1999999999999993</c:v>
                </c:pt>
                <c:pt idx="8">
                  <c:v>5.8</c:v>
                </c:pt>
                <c:pt idx="9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D7-40E0-B8A9-5D80DECF329B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grafico'!$BE$12:$BP$12</c:f>
              <c:numCache>
                <c:formatCode>General</c:formatCode>
                <c:ptCount val="12"/>
                <c:pt idx="0">
                  <c:v>4.5</c:v>
                </c:pt>
                <c:pt idx="1">
                  <c:v>5.1999999999999993</c:v>
                </c:pt>
                <c:pt idx="2">
                  <c:v>6.83</c:v>
                </c:pt>
                <c:pt idx="3">
                  <c:v>6.92</c:v>
                </c:pt>
                <c:pt idx="4">
                  <c:v>6.8599999999999994</c:v>
                </c:pt>
                <c:pt idx="9">
                  <c:v>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D7-40E0-B8A9-5D80DECF329B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grafico'!$BQ$12:$CB$12</c:f>
              <c:numCache>
                <c:formatCode>General</c:formatCode>
                <c:ptCount val="12"/>
                <c:pt idx="2">
                  <c:v>5.31</c:v>
                </c:pt>
                <c:pt idx="4">
                  <c:v>5.77</c:v>
                </c:pt>
                <c:pt idx="5">
                  <c:v>3.25</c:v>
                </c:pt>
                <c:pt idx="6">
                  <c:v>3.8400000000000003</c:v>
                </c:pt>
                <c:pt idx="7">
                  <c:v>5.0999999999999996</c:v>
                </c:pt>
                <c:pt idx="8">
                  <c:v>3.68</c:v>
                </c:pt>
                <c:pt idx="10">
                  <c:v>3.7399999999999998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D7-40E0-B8A9-5D80DECF329B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grafico'!$CC$12:$CN$12</c:f>
              <c:numCache>
                <c:formatCode>General</c:formatCode>
                <c:ptCount val="12"/>
                <c:pt idx="0">
                  <c:v>4.2299999999999995</c:v>
                </c:pt>
                <c:pt idx="1">
                  <c:v>4.5299999999999994</c:v>
                </c:pt>
                <c:pt idx="2">
                  <c:v>5.3</c:v>
                </c:pt>
                <c:pt idx="3">
                  <c:v>5.9399999999999995</c:v>
                </c:pt>
                <c:pt idx="4">
                  <c:v>6.5299999999999994</c:v>
                </c:pt>
                <c:pt idx="5">
                  <c:v>5.9899999999999993</c:v>
                </c:pt>
                <c:pt idx="6">
                  <c:v>5.1099999999999994</c:v>
                </c:pt>
                <c:pt idx="7">
                  <c:v>4.5699999999999994</c:v>
                </c:pt>
                <c:pt idx="8">
                  <c:v>5.42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CD7-40E0-B8A9-5D80DECF329B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grafico'!$CO$12:$CZ$12</c:f>
              <c:numCache>
                <c:formatCode>General</c:formatCode>
                <c:ptCount val="12"/>
                <c:pt idx="0">
                  <c:v>5.17</c:v>
                </c:pt>
                <c:pt idx="3">
                  <c:v>7.27</c:v>
                </c:pt>
                <c:pt idx="7">
                  <c:v>5.75</c:v>
                </c:pt>
                <c:pt idx="8">
                  <c:v>5.43</c:v>
                </c:pt>
                <c:pt idx="9">
                  <c:v>3.27</c:v>
                </c:pt>
                <c:pt idx="10">
                  <c:v>3.68</c:v>
                </c:pt>
                <c:pt idx="11">
                  <c:v>4.3099999999999996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CD7-40E0-B8A9-5D80DECF329B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grafico'!$DA$12:$DL$12</c:f>
              <c:numCache>
                <c:formatCode>General</c:formatCode>
                <c:ptCount val="12"/>
                <c:pt idx="0">
                  <c:v>4.9799999999999995</c:v>
                </c:pt>
                <c:pt idx="1">
                  <c:v>5.8599999999999994</c:v>
                </c:pt>
                <c:pt idx="2">
                  <c:v>6.33</c:v>
                </c:pt>
                <c:pt idx="3">
                  <c:v>7.3599999999999994</c:v>
                </c:pt>
                <c:pt idx="4">
                  <c:v>7.89</c:v>
                </c:pt>
                <c:pt idx="6">
                  <c:v>4.47</c:v>
                </c:pt>
                <c:pt idx="9">
                  <c:v>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CD7-40E0-B8A9-5D80DECF329B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grafico'!$DM$12:$DX$12</c:f>
              <c:numCache>
                <c:formatCode>General</c:formatCode>
                <c:ptCount val="12"/>
                <c:pt idx="0">
                  <c:v>5.77</c:v>
                </c:pt>
                <c:pt idx="1">
                  <c:v>6.83</c:v>
                </c:pt>
                <c:pt idx="2">
                  <c:v>5.9899999999999993</c:v>
                </c:pt>
                <c:pt idx="3">
                  <c:v>6.33</c:v>
                </c:pt>
                <c:pt idx="4">
                  <c:v>5.6499999999999995</c:v>
                </c:pt>
                <c:pt idx="5">
                  <c:v>7.2299999999999995</c:v>
                </c:pt>
                <c:pt idx="8">
                  <c:v>3.3600000000000003</c:v>
                </c:pt>
                <c:pt idx="9">
                  <c:v>3.78</c:v>
                </c:pt>
                <c:pt idx="10">
                  <c:v>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CD7-40E0-B8A9-5D80DECF329B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grafico'!$DY$12:$EJ$12</c:f>
              <c:numCache>
                <c:formatCode>General</c:formatCode>
                <c:ptCount val="12"/>
                <c:pt idx="0">
                  <c:v>5.3</c:v>
                </c:pt>
                <c:pt idx="1">
                  <c:v>5.6499999999999995</c:v>
                </c:pt>
                <c:pt idx="2">
                  <c:v>6.2799999999999994</c:v>
                </c:pt>
                <c:pt idx="3">
                  <c:v>6.42</c:v>
                </c:pt>
                <c:pt idx="4">
                  <c:v>5.85</c:v>
                </c:pt>
                <c:pt idx="5">
                  <c:v>3.47</c:v>
                </c:pt>
                <c:pt idx="6">
                  <c:v>3.9</c:v>
                </c:pt>
                <c:pt idx="10">
                  <c:v>3.73</c:v>
                </c:pt>
                <c:pt idx="11">
                  <c:v>4.3999999999999995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CD7-40E0-B8A9-5D80DECF329B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grafico'!$EK$12:$EV$12</c:f>
              <c:numCache>
                <c:formatCode>General</c:formatCode>
                <c:ptCount val="12"/>
                <c:pt idx="1">
                  <c:v>5.81</c:v>
                </c:pt>
                <c:pt idx="2">
                  <c:v>6.13</c:v>
                </c:pt>
                <c:pt idx="3">
                  <c:v>6.4499999999999993</c:v>
                </c:pt>
                <c:pt idx="4">
                  <c:v>6.93</c:v>
                </c:pt>
                <c:pt idx="11">
                  <c:v>4.6099999999999994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CD7-40E0-B8A9-5D80DECF329B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grafico'!$EW$12:$FH$12</c:f>
              <c:numCache>
                <c:formatCode>General</c:formatCode>
                <c:ptCount val="12"/>
                <c:pt idx="1">
                  <c:v>6.02</c:v>
                </c:pt>
                <c:pt idx="2">
                  <c:v>6.68</c:v>
                </c:pt>
                <c:pt idx="5">
                  <c:v>4.83</c:v>
                </c:pt>
                <c:pt idx="7">
                  <c:v>4.58</c:v>
                </c:pt>
                <c:pt idx="8">
                  <c:v>4.93</c:v>
                </c:pt>
                <c:pt idx="9">
                  <c:v>3.6300000000000003</c:v>
                </c:pt>
                <c:pt idx="10">
                  <c:v>3.47</c:v>
                </c:pt>
                <c:pt idx="11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CD7-40E0-B8A9-5D80DECF329B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grafico'!$FI$12:$FT$12</c:f>
              <c:numCache>
                <c:formatCode>General</c:formatCode>
                <c:ptCount val="12"/>
                <c:pt idx="0">
                  <c:v>4.93</c:v>
                </c:pt>
                <c:pt idx="1">
                  <c:v>5.76</c:v>
                </c:pt>
                <c:pt idx="3">
                  <c:v>6.6099999999999994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CD7-40E0-B8A9-5D80DECF3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0017200"/>
        <c:axId val="1"/>
      </c:lineChart>
      <c:catAx>
        <c:axId val="109001720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0017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61069999814775"/>
          <c:y val="4.8444468537016866E-2"/>
          <c:w val="0.13125427816348215"/>
          <c:h val="0.8443178802165797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Cacique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grafico'!$I$19:$T$19</c:f>
              <c:numCache>
                <c:formatCode>0.00</c:formatCode>
                <c:ptCount val="12"/>
                <c:pt idx="8">
                  <c:v>7.5499999999999989</c:v>
                </c:pt>
                <c:pt idx="9">
                  <c:v>7.6899999999999995</c:v>
                </c:pt>
                <c:pt idx="10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8-44AC-BBD0-685AF6C534E2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grafico'!$U$19:$AF$19</c:f>
              <c:numCache>
                <c:formatCode>0.00</c:formatCode>
                <c:ptCount val="12"/>
                <c:pt idx="0" formatCode="General">
                  <c:v>8.879999999999999</c:v>
                </c:pt>
                <c:pt idx="1">
                  <c:v>10.18</c:v>
                </c:pt>
                <c:pt idx="2">
                  <c:v>10.69</c:v>
                </c:pt>
                <c:pt idx="3">
                  <c:v>11.629999999999999</c:v>
                </c:pt>
                <c:pt idx="4">
                  <c:v>11.73</c:v>
                </c:pt>
                <c:pt idx="5">
                  <c:v>9.879999999999999</c:v>
                </c:pt>
                <c:pt idx="6">
                  <c:v>8.98</c:v>
                </c:pt>
                <c:pt idx="7">
                  <c:v>9.41</c:v>
                </c:pt>
                <c:pt idx="9">
                  <c:v>7.0699999999999994</c:v>
                </c:pt>
                <c:pt idx="10">
                  <c:v>7.7899999999999991</c:v>
                </c:pt>
                <c:pt idx="1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8-44AC-BBD0-685AF6C534E2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grafico'!$AG$19:$AR$19</c:f>
              <c:numCache>
                <c:formatCode>General</c:formatCode>
                <c:ptCount val="12"/>
                <c:pt idx="0">
                  <c:v>10.01</c:v>
                </c:pt>
                <c:pt idx="1">
                  <c:v>10.61</c:v>
                </c:pt>
                <c:pt idx="2">
                  <c:v>11.14</c:v>
                </c:pt>
                <c:pt idx="3">
                  <c:v>12.18</c:v>
                </c:pt>
                <c:pt idx="4">
                  <c:v>11.58</c:v>
                </c:pt>
                <c:pt idx="5">
                  <c:v>10.629999999999999</c:v>
                </c:pt>
                <c:pt idx="6">
                  <c:v>10.61</c:v>
                </c:pt>
                <c:pt idx="7">
                  <c:v>10.18</c:v>
                </c:pt>
                <c:pt idx="10">
                  <c:v>8.7199999999999989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98-44AC-BBD0-685AF6C534E2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grafico'!$AS$19:$BD$19</c:f>
              <c:numCache>
                <c:formatCode>General</c:formatCode>
                <c:ptCount val="12"/>
                <c:pt idx="0">
                  <c:v>10.6</c:v>
                </c:pt>
                <c:pt idx="1">
                  <c:v>11.15</c:v>
                </c:pt>
                <c:pt idx="3">
                  <c:v>12.03</c:v>
                </c:pt>
                <c:pt idx="5">
                  <c:v>12.03</c:v>
                </c:pt>
                <c:pt idx="6">
                  <c:v>11.83</c:v>
                </c:pt>
                <c:pt idx="7">
                  <c:v>11.76</c:v>
                </c:pt>
                <c:pt idx="8">
                  <c:v>11.629999999999999</c:v>
                </c:pt>
                <c:pt idx="9">
                  <c:v>10.02</c:v>
                </c:pt>
                <c:pt idx="10">
                  <c:v>10.210000000000001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98-44AC-BBD0-685AF6C534E2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grafico'!$BE$19:$BP$19</c:f>
              <c:numCache>
                <c:formatCode>General</c:formatCode>
                <c:ptCount val="12"/>
                <c:pt idx="0">
                  <c:v>9.61</c:v>
                </c:pt>
                <c:pt idx="1">
                  <c:v>10.43</c:v>
                </c:pt>
                <c:pt idx="2">
                  <c:v>12.27</c:v>
                </c:pt>
                <c:pt idx="3">
                  <c:v>12.81</c:v>
                </c:pt>
                <c:pt idx="4">
                  <c:v>12.52</c:v>
                </c:pt>
                <c:pt idx="5">
                  <c:v>11.37</c:v>
                </c:pt>
                <c:pt idx="8">
                  <c:v>8.6999999999999993</c:v>
                </c:pt>
                <c:pt idx="10">
                  <c:v>8.57</c:v>
                </c:pt>
                <c:pt idx="11">
                  <c:v>7.67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98-44AC-BBD0-685AF6C534E2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grafico'!$BQ$19:$CB$19</c:f>
              <c:numCache>
                <c:formatCode>General</c:formatCode>
                <c:ptCount val="12"/>
                <c:pt idx="1">
                  <c:v>10.14</c:v>
                </c:pt>
                <c:pt idx="2">
                  <c:v>10.84</c:v>
                </c:pt>
                <c:pt idx="5">
                  <c:v>12.36</c:v>
                </c:pt>
                <c:pt idx="6">
                  <c:v>9.5299999999999994</c:v>
                </c:pt>
                <c:pt idx="7">
                  <c:v>9.26</c:v>
                </c:pt>
                <c:pt idx="10">
                  <c:v>8.59</c:v>
                </c:pt>
                <c:pt idx="11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98-44AC-BBD0-685AF6C534E2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grafico'!$CC$19:$CN$19</c:f>
              <c:numCache>
                <c:formatCode>General</c:formatCode>
                <c:ptCount val="12"/>
                <c:pt idx="0">
                  <c:v>9.59</c:v>
                </c:pt>
                <c:pt idx="1">
                  <c:v>9.9699999999999989</c:v>
                </c:pt>
                <c:pt idx="2">
                  <c:v>10.879999999999999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698-44AC-BBD0-685AF6C534E2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grafico'!$CO$19:$CZ$19</c:f>
              <c:numCache>
                <c:formatCode>General</c:formatCode>
                <c:ptCount val="12"/>
                <c:pt idx="0">
                  <c:v>10.94</c:v>
                </c:pt>
                <c:pt idx="1">
                  <c:v>11.33</c:v>
                </c:pt>
                <c:pt idx="3">
                  <c:v>12.95</c:v>
                </c:pt>
                <c:pt idx="5">
                  <c:v>12.03</c:v>
                </c:pt>
                <c:pt idx="8">
                  <c:v>9.84</c:v>
                </c:pt>
                <c:pt idx="10">
                  <c:v>9.2799999999999994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698-44AC-BBD0-685AF6C534E2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grafico'!$DA$19:$DL$19</c:f>
              <c:numCache>
                <c:formatCode>General</c:formatCode>
                <c:ptCount val="12"/>
                <c:pt idx="0">
                  <c:v>11.28</c:v>
                </c:pt>
                <c:pt idx="1">
                  <c:v>12</c:v>
                </c:pt>
                <c:pt idx="2">
                  <c:v>12.75</c:v>
                </c:pt>
                <c:pt idx="3">
                  <c:v>13.459999999999999</c:v>
                </c:pt>
                <c:pt idx="4">
                  <c:v>13.96</c:v>
                </c:pt>
                <c:pt idx="5">
                  <c:v>12.209999999999999</c:v>
                </c:pt>
                <c:pt idx="11">
                  <c:v>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698-44AC-BBD0-685AF6C534E2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grafico'!$DM$19:$DX$19</c:f>
              <c:numCache>
                <c:formatCode>General</c:formatCode>
                <c:ptCount val="12"/>
                <c:pt idx="4">
                  <c:v>12.03</c:v>
                </c:pt>
                <c:pt idx="6">
                  <c:v>11.629999999999999</c:v>
                </c:pt>
                <c:pt idx="7">
                  <c:v>11.17</c:v>
                </c:pt>
                <c:pt idx="8">
                  <c:v>7.1499999999999995</c:v>
                </c:pt>
                <c:pt idx="9">
                  <c:v>8.74</c:v>
                </c:pt>
                <c:pt idx="10">
                  <c:v>9.2099999999999991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698-44AC-BBD0-685AF6C534E2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grafico'!$DY$19:$EJ$19</c:f>
              <c:numCache>
                <c:formatCode>General</c:formatCode>
                <c:ptCount val="12"/>
                <c:pt idx="1">
                  <c:v>11.07</c:v>
                </c:pt>
                <c:pt idx="2">
                  <c:v>11.98</c:v>
                </c:pt>
                <c:pt idx="3">
                  <c:v>11.78</c:v>
                </c:pt>
                <c:pt idx="4">
                  <c:v>11.73</c:v>
                </c:pt>
                <c:pt idx="5">
                  <c:v>7.92</c:v>
                </c:pt>
                <c:pt idx="6">
                  <c:v>8.23</c:v>
                </c:pt>
                <c:pt idx="7">
                  <c:v>8.35</c:v>
                </c:pt>
                <c:pt idx="8">
                  <c:v>7.8100000000000005</c:v>
                </c:pt>
                <c:pt idx="9">
                  <c:v>7.629999999999999</c:v>
                </c:pt>
                <c:pt idx="10">
                  <c:v>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698-44AC-BBD0-685AF6C534E2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grafico'!$EK$19:$EV$19</c:f>
              <c:numCache>
                <c:formatCode>General</c:formatCode>
                <c:ptCount val="12"/>
                <c:pt idx="0">
                  <c:v>12.18</c:v>
                </c:pt>
                <c:pt idx="1">
                  <c:v>11.629999999999999</c:v>
                </c:pt>
                <c:pt idx="2">
                  <c:v>18.669999999999998</c:v>
                </c:pt>
                <c:pt idx="3">
                  <c:v>12.459999999999999</c:v>
                </c:pt>
                <c:pt idx="4">
                  <c:v>12.969999999999999</c:v>
                </c:pt>
                <c:pt idx="5">
                  <c:v>13.11</c:v>
                </c:pt>
                <c:pt idx="7">
                  <c:v>13.27</c:v>
                </c:pt>
                <c:pt idx="9">
                  <c:v>9.3699999999999992</c:v>
                </c:pt>
                <c:pt idx="10">
                  <c:v>9.2199999999999989</c:v>
                </c:pt>
                <c:pt idx="11">
                  <c:v>9.9699999999999989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698-44AC-BBD0-685AF6C534E2}"/>
            </c:ext>
          </c:extLst>
        </c:ser>
        <c:ser>
          <c:idx val="12"/>
          <c:order val="1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grafico'!$EW$19:$FH$19</c:f>
              <c:numCache>
                <c:formatCode>General</c:formatCode>
                <c:ptCount val="12"/>
                <c:pt idx="3">
                  <c:v>13.459999999999999</c:v>
                </c:pt>
                <c:pt idx="6">
                  <c:v>10.33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698-44AC-BBD0-685AF6C534E2}"/>
            </c:ext>
          </c:extLst>
        </c:ser>
        <c:ser>
          <c:idx val="13"/>
          <c:order val="1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grafico'!$FI$19:$FT$19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98-44AC-BBD0-685AF6C53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87024"/>
        <c:axId val="1"/>
      </c:lineChart>
      <c:catAx>
        <c:axId val="11562870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287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775024795281"/>
          <c:y val="8.6507979530387261E-2"/>
          <c:w val="0.13125427816348215"/>
          <c:h val="0.8062543692232093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 Nuevo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grafico'!$AG$25:$AR$25</c:f>
              <c:numCache>
                <c:formatCode>General</c:formatCode>
                <c:ptCount val="12"/>
                <c:pt idx="5">
                  <c:v>8.74</c:v>
                </c:pt>
                <c:pt idx="7">
                  <c:v>9.2999999999999989</c:v>
                </c:pt>
                <c:pt idx="8">
                  <c:v>8.9499999999999993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D8-4B41-9E6A-E2DFA3313266}"/>
            </c:ext>
          </c:extLst>
        </c:ser>
        <c:ser>
          <c:idx val="3"/>
          <c:order val="1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grafico'!$AS$25:$BD$25</c:f>
              <c:numCache>
                <c:formatCode>General</c:formatCode>
                <c:ptCount val="12"/>
                <c:pt idx="0">
                  <c:v>6.6999999999999993</c:v>
                </c:pt>
                <c:pt idx="1">
                  <c:v>7.66</c:v>
                </c:pt>
                <c:pt idx="2">
                  <c:v>9.68</c:v>
                </c:pt>
                <c:pt idx="3">
                  <c:v>6.8599999999999994</c:v>
                </c:pt>
                <c:pt idx="4">
                  <c:v>11.84</c:v>
                </c:pt>
                <c:pt idx="5">
                  <c:v>8.74</c:v>
                </c:pt>
                <c:pt idx="6">
                  <c:v>10.59</c:v>
                </c:pt>
                <c:pt idx="7">
                  <c:v>8.379999999999999</c:v>
                </c:pt>
                <c:pt idx="8">
                  <c:v>7.59</c:v>
                </c:pt>
                <c:pt idx="9">
                  <c:v>8.5500000000000007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D8-4B41-9E6A-E2DFA3313266}"/>
            </c:ext>
          </c:extLst>
        </c:ser>
        <c:ser>
          <c:idx val="4"/>
          <c:order val="2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grafico'!$BE$25:$BP$25</c:f>
              <c:numCache>
                <c:formatCode>General</c:formatCode>
                <c:ptCount val="12"/>
                <c:pt idx="0">
                  <c:v>8.43</c:v>
                </c:pt>
                <c:pt idx="1">
                  <c:v>9.1999999999999993</c:v>
                </c:pt>
                <c:pt idx="2">
                  <c:v>9.51</c:v>
                </c:pt>
                <c:pt idx="5">
                  <c:v>9.7799999999999994</c:v>
                </c:pt>
                <c:pt idx="8">
                  <c:v>8.7199999999999989</c:v>
                </c:pt>
                <c:pt idx="10">
                  <c:v>8.7299999999999986</c:v>
                </c:pt>
                <c:pt idx="11">
                  <c:v>7.1300000000000008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D8-4B41-9E6A-E2DFA3313266}"/>
            </c:ext>
          </c:extLst>
        </c:ser>
        <c:ser>
          <c:idx val="5"/>
          <c:order val="3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grafico'!$BQ$25:$CB$25</c:f>
              <c:numCache>
                <c:formatCode>General</c:formatCode>
                <c:ptCount val="12"/>
                <c:pt idx="2">
                  <c:v>9.32</c:v>
                </c:pt>
                <c:pt idx="3">
                  <c:v>11.559999999999999</c:v>
                </c:pt>
                <c:pt idx="4">
                  <c:v>9.7799999999999994</c:v>
                </c:pt>
                <c:pt idx="5">
                  <c:v>11.59</c:v>
                </c:pt>
                <c:pt idx="6">
                  <c:v>8.59</c:v>
                </c:pt>
                <c:pt idx="7">
                  <c:v>8.6999999999999993</c:v>
                </c:pt>
                <c:pt idx="8">
                  <c:v>8.5399999999999991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D8-4B41-9E6A-E2DFA3313266}"/>
            </c:ext>
          </c:extLst>
        </c:ser>
        <c:ser>
          <c:idx val="6"/>
          <c:order val="4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grafico'!$CC$25:$CN$25</c:f>
              <c:numCache>
                <c:formatCode>General</c:formatCode>
                <c:ptCount val="12"/>
                <c:pt idx="1">
                  <c:v>8.0399999999999991</c:v>
                </c:pt>
                <c:pt idx="2">
                  <c:v>8.6999999999999993</c:v>
                </c:pt>
                <c:pt idx="3">
                  <c:v>8.9699999999999989</c:v>
                </c:pt>
                <c:pt idx="4">
                  <c:v>9.65</c:v>
                </c:pt>
                <c:pt idx="7">
                  <c:v>13.44</c:v>
                </c:pt>
                <c:pt idx="9">
                  <c:v>9.9499999999999993</c:v>
                </c:pt>
                <c:pt idx="10">
                  <c:v>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D8-4B41-9E6A-E2DFA3313266}"/>
            </c:ext>
          </c:extLst>
        </c:ser>
        <c:ser>
          <c:idx val="0"/>
          <c:order val="5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grafico'!$CO$25:$CZ$25</c:f>
              <c:numCache>
                <c:formatCode>General</c:formatCode>
                <c:ptCount val="12"/>
                <c:pt idx="0">
                  <c:v>17.53</c:v>
                </c:pt>
                <c:pt idx="2">
                  <c:v>15.04</c:v>
                </c:pt>
                <c:pt idx="3">
                  <c:v>13.5</c:v>
                </c:pt>
                <c:pt idx="4">
                  <c:v>17.8</c:v>
                </c:pt>
                <c:pt idx="5">
                  <c:v>17.8</c:v>
                </c:pt>
                <c:pt idx="6">
                  <c:v>12.58</c:v>
                </c:pt>
                <c:pt idx="7">
                  <c:v>15.139999999999999</c:v>
                </c:pt>
                <c:pt idx="8">
                  <c:v>11.719999999999999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D8-4B41-9E6A-E2DFA3313266}"/>
            </c:ext>
          </c:extLst>
        </c:ser>
        <c:ser>
          <c:idx val="1"/>
          <c:order val="6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grafico'!$DA$25:$DL$25</c:f>
              <c:numCache>
                <c:formatCode>General</c:formatCode>
                <c:ptCount val="12"/>
                <c:pt idx="2">
                  <c:v>13.87</c:v>
                </c:pt>
                <c:pt idx="3">
                  <c:v>13.879999999999999</c:v>
                </c:pt>
                <c:pt idx="4">
                  <c:v>13.47</c:v>
                </c:pt>
                <c:pt idx="5">
                  <c:v>13.5</c:v>
                </c:pt>
                <c:pt idx="6">
                  <c:v>13.729999999999999</c:v>
                </c:pt>
                <c:pt idx="7">
                  <c:v>13.719999999999999</c:v>
                </c:pt>
                <c:pt idx="9">
                  <c:v>11.299999999999999</c:v>
                </c:pt>
                <c:pt idx="11">
                  <c:v>11.51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D8-4B41-9E6A-E2DFA3313266}"/>
            </c:ext>
          </c:extLst>
        </c:ser>
        <c:ser>
          <c:idx val="7"/>
          <c:order val="7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grafico'!$DM$25:$DX$25</c:f>
              <c:numCache>
                <c:formatCode>General</c:formatCode>
                <c:ptCount val="12"/>
                <c:pt idx="1">
                  <c:v>10.61</c:v>
                </c:pt>
                <c:pt idx="2">
                  <c:v>13.34</c:v>
                </c:pt>
                <c:pt idx="3">
                  <c:v>13.549999999999999</c:v>
                </c:pt>
                <c:pt idx="4">
                  <c:v>13.86</c:v>
                </c:pt>
                <c:pt idx="5">
                  <c:v>13.82</c:v>
                </c:pt>
                <c:pt idx="7">
                  <c:v>10.379999999999999</c:v>
                </c:pt>
                <c:pt idx="8">
                  <c:v>8.19</c:v>
                </c:pt>
                <c:pt idx="9">
                  <c:v>6.8000000000000007</c:v>
                </c:pt>
                <c:pt idx="11">
                  <c:v>10.17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D8-4B41-9E6A-E2DFA3313266}"/>
            </c:ext>
          </c:extLst>
        </c:ser>
        <c:ser>
          <c:idx val="8"/>
          <c:order val="8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grafico'!$DY$25:$EJ$25</c:f>
              <c:numCache>
                <c:formatCode>General</c:formatCode>
                <c:ptCount val="12"/>
                <c:pt idx="1">
                  <c:v>8.34</c:v>
                </c:pt>
                <c:pt idx="2">
                  <c:v>13.74</c:v>
                </c:pt>
                <c:pt idx="3">
                  <c:v>9.83</c:v>
                </c:pt>
                <c:pt idx="4">
                  <c:v>8.94</c:v>
                </c:pt>
                <c:pt idx="5">
                  <c:v>10.219999999999999</c:v>
                </c:pt>
                <c:pt idx="6">
                  <c:v>9.5299999999999994</c:v>
                </c:pt>
                <c:pt idx="7">
                  <c:v>6.51</c:v>
                </c:pt>
                <c:pt idx="8">
                  <c:v>9.83</c:v>
                </c:pt>
                <c:pt idx="9">
                  <c:v>8.27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8D8-4B41-9E6A-E2DFA3313266}"/>
            </c:ext>
          </c:extLst>
        </c:ser>
        <c:ser>
          <c:idx val="9"/>
          <c:order val="9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grafico'!$EK$25:$EV$25</c:f>
              <c:numCache>
                <c:formatCode>General</c:formatCode>
                <c:ptCount val="12"/>
                <c:pt idx="0">
                  <c:v>11.02</c:v>
                </c:pt>
                <c:pt idx="1">
                  <c:v>10.93</c:v>
                </c:pt>
                <c:pt idx="3">
                  <c:v>12.24</c:v>
                </c:pt>
                <c:pt idx="4">
                  <c:v>10.76</c:v>
                </c:pt>
                <c:pt idx="5">
                  <c:v>8.5</c:v>
                </c:pt>
                <c:pt idx="6">
                  <c:v>13.44</c:v>
                </c:pt>
                <c:pt idx="7">
                  <c:v>13.42</c:v>
                </c:pt>
                <c:pt idx="8">
                  <c:v>9.24</c:v>
                </c:pt>
                <c:pt idx="9">
                  <c:v>9.84</c:v>
                </c:pt>
                <c:pt idx="10">
                  <c:v>8.91</c:v>
                </c:pt>
                <c:pt idx="11">
                  <c:v>11.99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8D8-4B41-9E6A-E2DFA3313266}"/>
            </c:ext>
          </c:extLst>
        </c:ser>
        <c:ser>
          <c:idx val="10"/>
          <c:order val="10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grafico'!$EW$25:$FH$25</c:f>
              <c:numCache>
                <c:formatCode>General</c:formatCode>
                <c:ptCount val="12"/>
                <c:pt idx="0">
                  <c:v>10.549999999999999</c:v>
                </c:pt>
                <c:pt idx="1">
                  <c:v>11.43</c:v>
                </c:pt>
                <c:pt idx="3">
                  <c:v>10.49</c:v>
                </c:pt>
                <c:pt idx="8">
                  <c:v>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8D8-4B41-9E6A-E2DFA3313266}"/>
            </c:ext>
          </c:extLst>
        </c:ser>
        <c:ser>
          <c:idx val="11"/>
          <c:order val="11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grafico'!$FI$25:$FT$25</c:f>
              <c:numCache>
                <c:formatCode>General</c:formatCode>
                <c:ptCount val="12"/>
                <c:pt idx="0">
                  <c:v>9.2799999999999994</c:v>
                </c:pt>
                <c:pt idx="1">
                  <c:v>9.4799999999999986</c:v>
                </c:pt>
                <c:pt idx="2">
                  <c:v>9.629999999999999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8D8-4B41-9E6A-E2DFA3313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88464"/>
        <c:axId val="1"/>
      </c:lineChart>
      <c:catAx>
        <c:axId val="11562884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288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0.12111117134254216"/>
          <c:w val="0.13125427816348215"/>
          <c:h val="0.8027940500419937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TS 88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grafico'!$BR$2:$FL$2</c:f>
              <c:numCache>
                <c:formatCode>mmm\-yy</c:formatCode>
                <c:ptCount val="99"/>
                <c:pt idx="0">
                  <c:v>42767</c:v>
                </c:pt>
                <c:pt idx="1">
                  <c:v>42795</c:v>
                </c:pt>
                <c:pt idx="2">
                  <c:v>42826</c:v>
                </c:pt>
                <c:pt idx="3">
                  <c:v>42856</c:v>
                </c:pt>
                <c:pt idx="4">
                  <c:v>42887</c:v>
                </c:pt>
                <c:pt idx="5">
                  <c:v>42917</c:v>
                </c:pt>
                <c:pt idx="6">
                  <c:v>42948</c:v>
                </c:pt>
                <c:pt idx="7">
                  <c:v>42979</c:v>
                </c:pt>
                <c:pt idx="8">
                  <c:v>43009</c:v>
                </c:pt>
                <c:pt idx="9">
                  <c:v>43040</c:v>
                </c:pt>
                <c:pt idx="10">
                  <c:v>43070</c:v>
                </c:pt>
                <c:pt idx="11">
                  <c:v>43101</c:v>
                </c:pt>
                <c:pt idx="12">
                  <c:v>43132</c:v>
                </c:pt>
                <c:pt idx="13">
                  <c:v>43160</c:v>
                </c:pt>
                <c:pt idx="14">
                  <c:v>43191</c:v>
                </c:pt>
                <c:pt idx="15">
                  <c:v>43221</c:v>
                </c:pt>
                <c:pt idx="16">
                  <c:v>43252</c:v>
                </c:pt>
                <c:pt idx="17">
                  <c:v>43282</c:v>
                </c:pt>
                <c:pt idx="18">
                  <c:v>43313</c:v>
                </c:pt>
                <c:pt idx="19">
                  <c:v>43344</c:v>
                </c:pt>
                <c:pt idx="20">
                  <c:v>43374</c:v>
                </c:pt>
                <c:pt idx="21">
                  <c:v>43405</c:v>
                </c:pt>
                <c:pt idx="22">
                  <c:v>43435</c:v>
                </c:pt>
                <c:pt idx="23">
                  <c:v>43466</c:v>
                </c:pt>
                <c:pt idx="24">
                  <c:v>43497</c:v>
                </c:pt>
                <c:pt idx="25">
                  <c:v>43525</c:v>
                </c:pt>
                <c:pt idx="26">
                  <c:v>43556</c:v>
                </c:pt>
                <c:pt idx="27">
                  <c:v>43586</c:v>
                </c:pt>
                <c:pt idx="28">
                  <c:v>43617</c:v>
                </c:pt>
                <c:pt idx="29">
                  <c:v>43647</c:v>
                </c:pt>
                <c:pt idx="30">
                  <c:v>43678</c:v>
                </c:pt>
                <c:pt idx="31">
                  <c:v>43709</c:v>
                </c:pt>
                <c:pt idx="32">
                  <c:v>43739</c:v>
                </c:pt>
                <c:pt idx="33">
                  <c:v>43770</c:v>
                </c:pt>
                <c:pt idx="34">
                  <c:v>43800</c:v>
                </c:pt>
                <c:pt idx="35">
                  <c:v>43831</c:v>
                </c:pt>
                <c:pt idx="36">
                  <c:v>43862</c:v>
                </c:pt>
                <c:pt idx="37">
                  <c:v>43891</c:v>
                </c:pt>
                <c:pt idx="38">
                  <c:v>43922</c:v>
                </c:pt>
                <c:pt idx="39">
                  <c:v>43952</c:v>
                </c:pt>
                <c:pt idx="40">
                  <c:v>43983</c:v>
                </c:pt>
                <c:pt idx="41">
                  <c:v>44013</c:v>
                </c:pt>
                <c:pt idx="42">
                  <c:v>44044</c:v>
                </c:pt>
                <c:pt idx="43">
                  <c:v>44075</c:v>
                </c:pt>
                <c:pt idx="44">
                  <c:v>44105</c:v>
                </c:pt>
                <c:pt idx="45">
                  <c:v>44136</c:v>
                </c:pt>
                <c:pt idx="46">
                  <c:v>44166</c:v>
                </c:pt>
                <c:pt idx="47">
                  <c:v>44197</c:v>
                </c:pt>
                <c:pt idx="48">
                  <c:v>44228</c:v>
                </c:pt>
                <c:pt idx="49">
                  <c:v>44256</c:v>
                </c:pt>
                <c:pt idx="50">
                  <c:v>44287</c:v>
                </c:pt>
                <c:pt idx="51">
                  <c:v>44317</c:v>
                </c:pt>
                <c:pt idx="52">
                  <c:v>44348</c:v>
                </c:pt>
                <c:pt idx="53">
                  <c:v>44378</c:v>
                </c:pt>
                <c:pt idx="54">
                  <c:v>44409</c:v>
                </c:pt>
                <c:pt idx="55">
                  <c:v>44440</c:v>
                </c:pt>
                <c:pt idx="56">
                  <c:v>44470</c:v>
                </c:pt>
                <c:pt idx="57">
                  <c:v>44501</c:v>
                </c:pt>
                <c:pt idx="58">
                  <c:v>44531</c:v>
                </c:pt>
                <c:pt idx="59">
                  <c:v>44562</c:v>
                </c:pt>
                <c:pt idx="60">
                  <c:v>44593</c:v>
                </c:pt>
                <c:pt idx="61">
                  <c:v>44621</c:v>
                </c:pt>
                <c:pt idx="62">
                  <c:v>44652</c:v>
                </c:pt>
                <c:pt idx="63">
                  <c:v>44682</c:v>
                </c:pt>
                <c:pt idx="64">
                  <c:v>44713</c:v>
                </c:pt>
                <c:pt idx="65">
                  <c:v>44743</c:v>
                </c:pt>
                <c:pt idx="66">
                  <c:v>44774</c:v>
                </c:pt>
                <c:pt idx="67">
                  <c:v>44805</c:v>
                </c:pt>
                <c:pt idx="68">
                  <c:v>44835</c:v>
                </c:pt>
                <c:pt idx="69">
                  <c:v>44866</c:v>
                </c:pt>
                <c:pt idx="70">
                  <c:v>44896</c:v>
                </c:pt>
                <c:pt idx="71">
                  <c:v>44927</c:v>
                </c:pt>
                <c:pt idx="72">
                  <c:v>44958</c:v>
                </c:pt>
                <c:pt idx="73">
                  <c:v>44986</c:v>
                </c:pt>
                <c:pt idx="74">
                  <c:v>45017</c:v>
                </c:pt>
                <c:pt idx="75">
                  <c:v>45047</c:v>
                </c:pt>
                <c:pt idx="76">
                  <c:v>45078</c:v>
                </c:pt>
                <c:pt idx="77">
                  <c:v>45108</c:v>
                </c:pt>
                <c:pt idx="78">
                  <c:v>45139</c:v>
                </c:pt>
                <c:pt idx="79">
                  <c:v>45170</c:v>
                </c:pt>
                <c:pt idx="80">
                  <c:v>45200</c:v>
                </c:pt>
                <c:pt idx="81">
                  <c:v>45231</c:v>
                </c:pt>
                <c:pt idx="82">
                  <c:v>45261</c:v>
                </c:pt>
                <c:pt idx="83">
                  <c:v>45292</c:v>
                </c:pt>
                <c:pt idx="84">
                  <c:v>45323</c:v>
                </c:pt>
                <c:pt idx="85">
                  <c:v>45352</c:v>
                </c:pt>
                <c:pt idx="86">
                  <c:v>45383</c:v>
                </c:pt>
                <c:pt idx="87">
                  <c:v>45413</c:v>
                </c:pt>
                <c:pt idx="88">
                  <c:v>45444</c:v>
                </c:pt>
                <c:pt idx="89">
                  <c:v>45474</c:v>
                </c:pt>
                <c:pt idx="90">
                  <c:v>45505</c:v>
                </c:pt>
                <c:pt idx="91">
                  <c:v>45536</c:v>
                </c:pt>
                <c:pt idx="92">
                  <c:v>45566</c:v>
                </c:pt>
                <c:pt idx="93">
                  <c:v>45597</c:v>
                </c:pt>
                <c:pt idx="94">
                  <c:v>45627</c:v>
                </c:pt>
                <c:pt idx="95">
                  <c:v>45658</c:v>
                </c:pt>
                <c:pt idx="96">
                  <c:v>45689</c:v>
                </c:pt>
                <c:pt idx="97">
                  <c:v>45717</c:v>
                </c:pt>
                <c:pt idx="98">
                  <c:v>45748</c:v>
                </c:pt>
              </c:numCache>
            </c:numRef>
          </c:cat>
          <c:val>
            <c:numRef>
              <c:f>'Datos para grafico'!$BR$26:$FL$26</c:f>
              <c:numCache>
                <c:formatCode>General</c:formatCode>
                <c:ptCount val="99"/>
                <c:pt idx="3">
                  <c:v>2.44</c:v>
                </c:pt>
                <c:pt idx="4">
                  <c:v>1.28</c:v>
                </c:pt>
                <c:pt idx="5">
                  <c:v>1.36</c:v>
                </c:pt>
                <c:pt idx="6">
                  <c:v>1.4</c:v>
                </c:pt>
                <c:pt idx="7">
                  <c:v>1.41</c:v>
                </c:pt>
                <c:pt idx="8">
                  <c:v>1.47</c:v>
                </c:pt>
                <c:pt idx="9">
                  <c:v>1.4</c:v>
                </c:pt>
                <c:pt idx="10">
                  <c:v>1.39</c:v>
                </c:pt>
                <c:pt idx="11">
                  <c:v>0.6100000000000001</c:v>
                </c:pt>
                <c:pt idx="12">
                  <c:v>1.7899999999999998</c:v>
                </c:pt>
                <c:pt idx="13">
                  <c:v>2.2000000000000002</c:v>
                </c:pt>
                <c:pt idx="14">
                  <c:v>2.6500000000000004</c:v>
                </c:pt>
                <c:pt idx="15">
                  <c:v>3.06</c:v>
                </c:pt>
                <c:pt idx="16">
                  <c:v>2.5900000000000003</c:v>
                </c:pt>
                <c:pt idx="18">
                  <c:v>1.8499999999999999</c:v>
                </c:pt>
                <c:pt idx="19">
                  <c:v>1.67</c:v>
                </c:pt>
                <c:pt idx="20">
                  <c:v>1.19</c:v>
                </c:pt>
                <c:pt idx="21">
                  <c:v>1.49</c:v>
                </c:pt>
                <c:pt idx="22">
                  <c:v>1.66</c:v>
                </c:pt>
                <c:pt idx="23">
                  <c:v>2.14</c:v>
                </c:pt>
                <c:pt idx="24">
                  <c:v>2.52</c:v>
                </c:pt>
                <c:pt idx="25">
                  <c:v>3.16</c:v>
                </c:pt>
                <c:pt idx="26">
                  <c:v>3.6500000000000004</c:v>
                </c:pt>
                <c:pt idx="27">
                  <c:v>3.62</c:v>
                </c:pt>
                <c:pt idx="28">
                  <c:v>3.62</c:v>
                </c:pt>
                <c:pt idx="29">
                  <c:v>3.0100000000000002</c:v>
                </c:pt>
                <c:pt idx="30">
                  <c:v>1.82</c:v>
                </c:pt>
                <c:pt idx="31">
                  <c:v>0.53</c:v>
                </c:pt>
                <c:pt idx="32">
                  <c:v>1.8499999999999999</c:v>
                </c:pt>
                <c:pt idx="33">
                  <c:v>1.54</c:v>
                </c:pt>
                <c:pt idx="34">
                  <c:v>1.6899999999999997</c:v>
                </c:pt>
                <c:pt idx="35">
                  <c:v>2.5300000000000002</c:v>
                </c:pt>
                <c:pt idx="36">
                  <c:v>2.7</c:v>
                </c:pt>
                <c:pt idx="37">
                  <c:v>3.1300000000000003</c:v>
                </c:pt>
                <c:pt idx="38">
                  <c:v>3.8800000000000003</c:v>
                </c:pt>
                <c:pt idx="39">
                  <c:v>4.12</c:v>
                </c:pt>
                <c:pt idx="40">
                  <c:v>2.23</c:v>
                </c:pt>
                <c:pt idx="41">
                  <c:v>1.6899999999999997</c:v>
                </c:pt>
                <c:pt idx="42">
                  <c:v>1.7299999999999998</c:v>
                </c:pt>
                <c:pt idx="43">
                  <c:v>1.4699999999999991</c:v>
                </c:pt>
                <c:pt idx="44">
                  <c:v>1.3699999999999999</c:v>
                </c:pt>
                <c:pt idx="45">
                  <c:v>1.55</c:v>
                </c:pt>
                <c:pt idx="46">
                  <c:v>1.8699999999999999</c:v>
                </c:pt>
                <c:pt idx="47">
                  <c:v>1.89</c:v>
                </c:pt>
                <c:pt idx="48">
                  <c:v>2.66</c:v>
                </c:pt>
                <c:pt idx="49">
                  <c:v>2.68</c:v>
                </c:pt>
                <c:pt idx="50">
                  <c:v>2.77</c:v>
                </c:pt>
                <c:pt idx="52">
                  <c:v>2.23</c:v>
                </c:pt>
                <c:pt idx="53">
                  <c:v>2.85</c:v>
                </c:pt>
                <c:pt idx="54">
                  <c:v>2.02</c:v>
                </c:pt>
                <c:pt idx="55">
                  <c:v>1.39</c:v>
                </c:pt>
                <c:pt idx="56">
                  <c:v>1.38</c:v>
                </c:pt>
                <c:pt idx="57">
                  <c:v>1.68</c:v>
                </c:pt>
                <c:pt idx="58">
                  <c:v>2.33</c:v>
                </c:pt>
                <c:pt idx="59">
                  <c:v>3.08</c:v>
                </c:pt>
                <c:pt idx="60">
                  <c:v>3.1500000000000004</c:v>
                </c:pt>
                <c:pt idx="61">
                  <c:v>3.19</c:v>
                </c:pt>
                <c:pt idx="62">
                  <c:v>2.75</c:v>
                </c:pt>
                <c:pt idx="63">
                  <c:v>3.21</c:v>
                </c:pt>
                <c:pt idx="64">
                  <c:v>1.65</c:v>
                </c:pt>
                <c:pt idx="65">
                  <c:v>1.63</c:v>
                </c:pt>
                <c:pt idx="66">
                  <c:v>1.74</c:v>
                </c:pt>
                <c:pt idx="67">
                  <c:v>1.53</c:v>
                </c:pt>
                <c:pt idx="70">
                  <c:v>2.3000000000000003</c:v>
                </c:pt>
                <c:pt idx="75">
                  <c:v>4.46</c:v>
                </c:pt>
                <c:pt idx="76">
                  <c:v>2.2800000000000002</c:v>
                </c:pt>
                <c:pt idx="77">
                  <c:v>4.1999999999999993</c:v>
                </c:pt>
                <c:pt idx="78">
                  <c:v>2.8600000000000003</c:v>
                </c:pt>
                <c:pt idx="79">
                  <c:v>3.02</c:v>
                </c:pt>
                <c:pt idx="80">
                  <c:v>1.9200000000000002</c:v>
                </c:pt>
                <c:pt idx="81">
                  <c:v>1.65</c:v>
                </c:pt>
                <c:pt idx="82">
                  <c:v>2.14</c:v>
                </c:pt>
                <c:pt idx="83">
                  <c:v>3.41</c:v>
                </c:pt>
                <c:pt idx="84">
                  <c:v>3.5100000000000002</c:v>
                </c:pt>
                <c:pt idx="85">
                  <c:v>3.73</c:v>
                </c:pt>
                <c:pt idx="86">
                  <c:v>4.2299999999999995</c:v>
                </c:pt>
                <c:pt idx="88">
                  <c:v>2.46</c:v>
                </c:pt>
                <c:pt idx="89">
                  <c:v>2.25</c:v>
                </c:pt>
                <c:pt idx="90">
                  <c:v>2.3400000000000003</c:v>
                </c:pt>
                <c:pt idx="91">
                  <c:v>2.5</c:v>
                </c:pt>
                <c:pt idx="92">
                  <c:v>1.8099999999999998</c:v>
                </c:pt>
                <c:pt idx="93">
                  <c:v>1.9799999999999998</c:v>
                </c:pt>
                <c:pt idx="94">
                  <c:v>1.9799999999999998</c:v>
                </c:pt>
                <c:pt idx="95">
                  <c:v>2.87</c:v>
                </c:pt>
                <c:pt idx="96">
                  <c:v>2.7800000000000002</c:v>
                </c:pt>
                <c:pt idx="97">
                  <c:v>3.5</c:v>
                </c:pt>
                <c:pt idx="98">
                  <c:v>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1B-40D3-A092-A3B8A8B738EF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grafico'!$BR$2:$FL$2</c:f>
              <c:numCache>
                <c:formatCode>mmm\-yy</c:formatCode>
                <c:ptCount val="99"/>
                <c:pt idx="0">
                  <c:v>42767</c:v>
                </c:pt>
                <c:pt idx="1">
                  <c:v>42795</c:v>
                </c:pt>
                <c:pt idx="2">
                  <c:v>42826</c:v>
                </c:pt>
                <c:pt idx="3">
                  <c:v>42856</c:v>
                </c:pt>
                <c:pt idx="4">
                  <c:v>42887</c:v>
                </c:pt>
                <c:pt idx="5">
                  <c:v>42917</c:v>
                </c:pt>
                <c:pt idx="6">
                  <c:v>42948</c:v>
                </c:pt>
                <c:pt idx="7">
                  <c:v>42979</c:v>
                </c:pt>
                <c:pt idx="8">
                  <c:v>43009</c:v>
                </c:pt>
                <c:pt idx="9">
                  <c:v>43040</c:v>
                </c:pt>
                <c:pt idx="10">
                  <c:v>43070</c:v>
                </c:pt>
                <c:pt idx="11">
                  <c:v>43101</c:v>
                </c:pt>
                <c:pt idx="12">
                  <c:v>43132</c:v>
                </c:pt>
                <c:pt idx="13">
                  <c:v>43160</c:v>
                </c:pt>
                <c:pt idx="14">
                  <c:v>43191</c:v>
                </c:pt>
                <c:pt idx="15">
                  <c:v>43221</c:v>
                </c:pt>
                <c:pt idx="16">
                  <c:v>43252</c:v>
                </c:pt>
                <c:pt idx="17">
                  <c:v>43282</c:v>
                </c:pt>
                <c:pt idx="18">
                  <c:v>43313</c:v>
                </c:pt>
                <c:pt idx="19">
                  <c:v>43344</c:v>
                </c:pt>
                <c:pt idx="20">
                  <c:v>43374</c:v>
                </c:pt>
                <c:pt idx="21">
                  <c:v>43405</c:v>
                </c:pt>
                <c:pt idx="22">
                  <c:v>43435</c:v>
                </c:pt>
                <c:pt idx="23">
                  <c:v>43466</c:v>
                </c:pt>
                <c:pt idx="24">
                  <c:v>43497</c:v>
                </c:pt>
                <c:pt idx="25">
                  <c:v>43525</c:v>
                </c:pt>
                <c:pt idx="26">
                  <c:v>43556</c:v>
                </c:pt>
                <c:pt idx="27">
                  <c:v>43586</c:v>
                </c:pt>
                <c:pt idx="28">
                  <c:v>43617</c:v>
                </c:pt>
                <c:pt idx="29">
                  <c:v>43647</c:v>
                </c:pt>
                <c:pt idx="30">
                  <c:v>43678</c:v>
                </c:pt>
                <c:pt idx="31">
                  <c:v>43709</c:v>
                </c:pt>
                <c:pt idx="32">
                  <c:v>43739</c:v>
                </c:pt>
                <c:pt idx="33">
                  <c:v>43770</c:v>
                </c:pt>
                <c:pt idx="34">
                  <c:v>43800</c:v>
                </c:pt>
                <c:pt idx="35">
                  <c:v>43831</c:v>
                </c:pt>
                <c:pt idx="36">
                  <c:v>43862</c:v>
                </c:pt>
                <c:pt idx="37">
                  <c:v>43891</c:v>
                </c:pt>
                <c:pt idx="38">
                  <c:v>43922</c:v>
                </c:pt>
                <c:pt idx="39">
                  <c:v>43952</c:v>
                </c:pt>
                <c:pt idx="40">
                  <c:v>43983</c:v>
                </c:pt>
                <c:pt idx="41">
                  <c:v>44013</c:v>
                </c:pt>
                <c:pt idx="42">
                  <c:v>44044</c:v>
                </c:pt>
                <c:pt idx="43">
                  <c:v>44075</c:v>
                </c:pt>
                <c:pt idx="44">
                  <c:v>44105</c:v>
                </c:pt>
                <c:pt idx="45">
                  <c:v>44136</c:v>
                </c:pt>
                <c:pt idx="46">
                  <c:v>44166</c:v>
                </c:pt>
                <c:pt idx="47">
                  <c:v>44197</c:v>
                </c:pt>
                <c:pt idx="48">
                  <c:v>44228</c:v>
                </c:pt>
                <c:pt idx="49">
                  <c:v>44256</c:v>
                </c:pt>
                <c:pt idx="50">
                  <c:v>44287</c:v>
                </c:pt>
                <c:pt idx="51">
                  <c:v>44317</c:v>
                </c:pt>
                <c:pt idx="52">
                  <c:v>44348</c:v>
                </c:pt>
                <c:pt idx="53">
                  <c:v>44378</c:v>
                </c:pt>
                <c:pt idx="54">
                  <c:v>44409</c:v>
                </c:pt>
                <c:pt idx="55">
                  <c:v>44440</c:v>
                </c:pt>
                <c:pt idx="56">
                  <c:v>44470</c:v>
                </c:pt>
                <c:pt idx="57">
                  <c:v>44501</c:v>
                </c:pt>
                <c:pt idx="58">
                  <c:v>44531</c:v>
                </c:pt>
                <c:pt idx="59">
                  <c:v>44562</c:v>
                </c:pt>
                <c:pt idx="60">
                  <c:v>44593</c:v>
                </c:pt>
                <c:pt idx="61">
                  <c:v>44621</c:v>
                </c:pt>
                <c:pt idx="62">
                  <c:v>44652</c:v>
                </c:pt>
                <c:pt idx="63">
                  <c:v>44682</c:v>
                </c:pt>
                <c:pt idx="64">
                  <c:v>44713</c:v>
                </c:pt>
                <c:pt idx="65">
                  <c:v>44743</c:v>
                </c:pt>
                <c:pt idx="66">
                  <c:v>44774</c:v>
                </c:pt>
                <c:pt idx="67">
                  <c:v>44805</c:v>
                </c:pt>
                <c:pt idx="68">
                  <c:v>44835</c:v>
                </c:pt>
                <c:pt idx="69">
                  <c:v>44866</c:v>
                </c:pt>
                <c:pt idx="70">
                  <c:v>44896</c:v>
                </c:pt>
                <c:pt idx="71">
                  <c:v>44927</c:v>
                </c:pt>
                <c:pt idx="72">
                  <c:v>44958</c:v>
                </c:pt>
                <c:pt idx="73">
                  <c:v>44986</c:v>
                </c:pt>
                <c:pt idx="74">
                  <c:v>45017</c:v>
                </c:pt>
                <c:pt idx="75">
                  <c:v>45047</c:v>
                </c:pt>
                <c:pt idx="76">
                  <c:v>45078</c:v>
                </c:pt>
                <c:pt idx="77">
                  <c:v>45108</c:v>
                </c:pt>
                <c:pt idx="78">
                  <c:v>45139</c:v>
                </c:pt>
                <c:pt idx="79">
                  <c:v>45170</c:v>
                </c:pt>
                <c:pt idx="80">
                  <c:v>45200</c:v>
                </c:pt>
                <c:pt idx="81">
                  <c:v>45231</c:v>
                </c:pt>
                <c:pt idx="82">
                  <c:v>45261</c:v>
                </c:pt>
                <c:pt idx="83">
                  <c:v>45292</c:v>
                </c:pt>
                <c:pt idx="84">
                  <c:v>45323</c:v>
                </c:pt>
                <c:pt idx="85">
                  <c:v>45352</c:v>
                </c:pt>
                <c:pt idx="86">
                  <c:v>45383</c:v>
                </c:pt>
                <c:pt idx="87">
                  <c:v>45413</c:v>
                </c:pt>
                <c:pt idx="88">
                  <c:v>45444</c:v>
                </c:pt>
                <c:pt idx="89">
                  <c:v>45474</c:v>
                </c:pt>
                <c:pt idx="90">
                  <c:v>45505</c:v>
                </c:pt>
                <c:pt idx="91">
                  <c:v>45536</c:v>
                </c:pt>
                <c:pt idx="92">
                  <c:v>45566</c:v>
                </c:pt>
                <c:pt idx="93">
                  <c:v>45597</c:v>
                </c:pt>
                <c:pt idx="94">
                  <c:v>45627</c:v>
                </c:pt>
                <c:pt idx="95">
                  <c:v>45658</c:v>
                </c:pt>
                <c:pt idx="96">
                  <c:v>45689</c:v>
                </c:pt>
                <c:pt idx="97">
                  <c:v>45717</c:v>
                </c:pt>
                <c:pt idx="98">
                  <c:v>45748</c:v>
                </c:pt>
              </c:numCache>
            </c:numRef>
          </c:cat>
          <c:val>
            <c:numRef>
              <c:f>'Datos para grafico'!$BR$27:$FL$27</c:f>
              <c:numCache>
                <c:formatCode>General</c:formatCode>
                <c:ptCount val="99"/>
                <c:pt idx="1">
                  <c:v>5.0999999999999996</c:v>
                </c:pt>
                <c:pt idx="17">
                  <c:v>2.99</c:v>
                </c:pt>
                <c:pt idx="51">
                  <c:v>2.93</c:v>
                </c:pt>
                <c:pt idx="68">
                  <c:v>1.9399999999999997</c:v>
                </c:pt>
                <c:pt idx="69">
                  <c:v>1.9799999999999998</c:v>
                </c:pt>
                <c:pt idx="71">
                  <c:v>2.68</c:v>
                </c:pt>
                <c:pt idx="72">
                  <c:v>3</c:v>
                </c:pt>
                <c:pt idx="73">
                  <c:v>9.27</c:v>
                </c:pt>
                <c:pt idx="74">
                  <c:v>3.58</c:v>
                </c:pt>
                <c:pt idx="87">
                  <c:v>7.4499999999999993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1B-40D3-A092-A3B8A8B73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60144"/>
        <c:axId val="1"/>
      </c:lineChart>
      <c:dateAx>
        <c:axId val="11562601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260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TS 88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grafico'!$BQ$26:$CB$26</c:f>
              <c:numCache>
                <c:formatCode>General</c:formatCode>
                <c:ptCount val="12"/>
                <c:pt idx="4">
                  <c:v>2.44</c:v>
                </c:pt>
                <c:pt idx="5">
                  <c:v>1.28</c:v>
                </c:pt>
                <c:pt idx="6">
                  <c:v>1.36</c:v>
                </c:pt>
                <c:pt idx="7">
                  <c:v>1.4</c:v>
                </c:pt>
                <c:pt idx="8">
                  <c:v>1.41</c:v>
                </c:pt>
                <c:pt idx="9">
                  <c:v>1.47</c:v>
                </c:pt>
                <c:pt idx="10">
                  <c:v>1.4</c:v>
                </c:pt>
                <c:pt idx="11">
                  <c:v>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90-4832-966B-747308454C8D}"/>
            </c:ext>
          </c:extLst>
        </c:ser>
        <c:ser>
          <c:idx val="6"/>
          <c:order val="1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grafico'!$CC$26:$CN$26</c:f>
              <c:numCache>
                <c:formatCode>General</c:formatCode>
                <c:ptCount val="12"/>
                <c:pt idx="0">
                  <c:v>0.6100000000000001</c:v>
                </c:pt>
                <c:pt idx="1">
                  <c:v>1.7899999999999998</c:v>
                </c:pt>
                <c:pt idx="2">
                  <c:v>2.2000000000000002</c:v>
                </c:pt>
                <c:pt idx="3">
                  <c:v>2.6500000000000004</c:v>
                </c:pt>
                <c:pt idx="4">
                  <c:v>3.06</c:v>
                </c:pt>
                <c:pt idx="5">
                  <c:v>2.5900000000000003</c:v>
                </c:pt>
                <c:pt idx="7">
                  <c:v>1.8499999999999999</c:v>
                </c:pt>
                <c:pt idx="8">
                  <c:v>1.67</c:v>
                </c:pt>
                <c:pt idx="9">
                  <c:v>1.19</c:v>
                </c:pt>
                <c:pt idx="10">
                  <c:v>1.49</c:v>
                </c:pt>
                <c:pt idx="11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90-4832-966B-747308454C8D}"/>
            </c:ext>
          </c:extLst>
        </c:ser>
        <c:ser>
          <c:idx val="0"/>
          <c:order val="2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grafico'!$CO$26:$CZ$26</c:f>
              <c:numCache>
                <c:formatCode>General</c:formatCode>
                <c:ptCount val="12"/>
                <c:pt idx="0">
                  <c:v>2.14</c:v>
                </c:pt>
                <c:pt idx="1">
                  <c:v>2.52</c:v>
                </c:pt>
                <c:pt idx="2">
                  <c:v>3.16</c:v>
                </c:pt>
                <c:pt idx="3">
                  <c:v>3.6500000000000004</c:v>
                </c:pt>
                <c:pt idx="4">
                  <c:v>3.62</c:v>
                </c:pt>
                <c:pt idx="5">
                  <c:v>3.62</c:v>
                </c:pt>
                <c:pt idx="6">
                  <c:v>3.0100000000000002</c:v>
                </c:pt>
                <c:pt idx="7">
                  <c:v>1.82</c:v>
                </c:pt>
                <c:pt idx="8">
                  <c:v>0.53</c:v>
                </c:pt>
                <c:pt idx="9">
                  <c:v>1.8499999999999999</c:v>
                </c:pt>
                <c:pt idx="10">
                  <c:v>1.54</c:v>
                </c:pt>
                <c:pt idx="11">
                  <c:v>1.6899999999999997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90-4832-966B-747308454C8D}"/>
            </c:ext>
          </c:extLst>
        </c:ser>
        <c:ser>
          <c:idx val="1"/>
          <c:order val="3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grafico'!$DA$26:$DL$26</c:f>
              <c:numCache>
                <c:formatCode>General</c:formatCode>
                <c:ptCount val="12"/>
                <c:pt idx="0">
                  <c:v>2.5300000000000002</c:v>
                </c:pt>
                <c:pt idx="1">
                  <c:v>2.7</c:v>
                </c:pt>
                <c:pt idx="2">
                  <c:v>3.1300000000000003</c:v>
                </c:pt>
                <c:pt idx="3">
                  <c:v>3.8800000000000003</c:v>
                </c:pt>
                <c:pt idx="4">
                  <c:v>4.12</c:v>
                </c:pt>
                <c:pt idx="5">
                  <c:v>2.23</c:v>
                </c:pt>
                <c:pt idx="6">
                  <c:v>1.6899999999999997</c:v>
                </c:pt>
                <c:pt idx="7">
                  <c:v>1.7299999999999998</c:v>
                </c:pt>
                <c:pt idx="8">
                  <c:v>1.4699999999999991</c:v>
                </c:pt>
                <c:pt idx="9">
                  <c:v>1.3699999999999999</c:v>
                </c:pt>
                <c:pt idx="10">
                  <c:v>1.55</c:v>
                </c:pt>
                <c:pt idx="11">
                  <c:v>1.8699999999999999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90-4832-966B-747308454C8D}"/>
            </c:ext>
          </c:extLst>
        </c:ser>
        <c:ser>
          <c:idx val="2"/>
          <c:order val="4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grafico'!$DM$26:$DX$26</c:f>
              <c:numCache>
                <c:formatCode>General</c:formatCode>
                <c:ptCount val="12"/>
                <c:pt idx="0">
                  <c:v>1.89</c:v>
                </c:pt>
                <c:pt idx="1">
                  <c:v>2.66</c:v>
                </c:pt>
                <c:pt idx="2">
                  <c:v>2.68</c:v>
                </c:pt>
                <c:pt idx="3">
                  <c:v>2.77</c:v>
                </c:pt>
                <c:pt idx="5">
                  <c:v>2.23</c:v>
                </c:pt>
                <c:pt idx="6">
                  <c:v>2.85</c:v>
                </c:pt>
                <c:pt idx="7">
                  <c:v>2.02</c:v>
                </c:pt>
                <c:pt idx="8">
                  <c:v>1.39</c:v>
                </c:pt>
                <c:pt idx="9">
                  <c:v>1.38</c:v>
                </c:pt>
                <c:pt idx="10">
                  <c:v>1.68</c:v>
                </c:pt>
                <c:pt idx="11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90-4832-966B-747308454C8D}"/>
            </c:ext>
          </c:extLst>
        </c:ser>
        <c:ser>
          <c:idx val="3"/>
          <c:order val="5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grafico'!$DY$26:$EJ$26</c:f>
              <c:numCache>
                <c:formatCode>General</c:formatCode>
                <c:ptCount val="12"/>
                <c:pt idx="0">
                  <c:v>3.08</c:v>
                </c:pt>
                <c:pt idx="1">
                  <c:v>3.1500000000000004</c:v>
                </c:pt>
                <c:pt idx="2">
                  <c:v>3.19</c:v>
                </c:pt>
                <c:pt idx="3">
                  <c:v>2.75</c:v>
                </c:pt>
                <c:pt idx="4">
                  <c:v>3.21</c:v>
                </c:pt>
                <c:pt idx="5">
                  <c:v>1.65</c:v>
                </c:pt>
                <c:pt idx="6">
                  <c:v>1.63</c:v>
                </c:pt>
                <c:pt idx="7">
                  <c:v>1.74</c:v>
                </c:pt>
                <c:pt idx="8">
                  <c:v>1.53</c:v>
                </c:pt>
                <c:pt idx="11">
                  <c:v>2.3000000000000003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490-4832-966B-747308454C8D}"/>
            </c:ext>
          </c:extLst>
        </c:ser>
        <c:ser>
          <c:idx val="7"/>
          <c:order val="6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grafico'!$EK$26:$EV$26</c:f>
              <c:numCache>
                <c:formatCode>General</c:formatCode>
                <c:ptCount val="12"/>
                <c:pt idx="4">
                  <c:v>4.46</c:v>
                </c:pt>
                <c:pt idx="5">
                  <c:v>2.2800000000000002</c:v>
                </c:pt>
                <c:pt idx="6">
                  <c:v>4.1999999999999993</c:v>
                </c:pt>
                <c:pt idx="7">
                  <c:v>2.8600000000000003</c:v>
                </c:pt>
                <c:pt idx="8">
                  <c:v>3.02</c:v>
                </c:pt>
                <c:pt idx="9">
                  <c:v>1.9200000000000002</c:v>
                </c:pt>
                <c:pt idx="10">
                  <c:v>1.65</c:v>
                </c:pt>
                <c:pt idx="11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490-4832-966B-747308454C8D}"/>
            </c:ext>
          </c:extLst>
        </c:ser>
        <c:ser>
          <c:idx val="4"/>
          <c:order val="7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grafico'!$EW$26:$FH$26</c:f>
              <c:numCache>
                <c:formatCode>General</c:formatCode>
                <c:ptCount val="12"/>
                <c:pt idx="0">
                  <c:v>3.41</c:v>
                </c:pt>
                <c:pt idx="1">
                  <c:v>3.5100000000000002</c:v>
                </c:pt>
                <c:pt idx="2">
                  <c:v>3.73</c:v>
                </c:pt>
                <c:pt idx="3">
                  <c:v>4.2299999999999995</c:v>
                </c:pt>
                <c:pt idx="5">
                  <c:v>2.46</c:v>
                </c:pt>
                <c:pt idx="6">
                  <c:v>2.25</c:v>
                </c:pt>
                <c:pt idx="7">
                  <c:v>2.3400000000000003</c:v>
                </c:pt>
                <c:pt idx="8">
                  <c:v>2.5</c:v>
                </c:pt>
                <c:pt idx="9">
                  <c:v>1.8099999999999998</c:v>
                </c:pt>
                <c:pt idx="10">
                  <c:v>1.9799999999999998</c:v>
                </c:pt>
                <c:pt idx="11">
                  <c:v>1.9799999999999998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490-4832-966B-747308454C8D}"/>
            </c:ext>
          </c:extLst>
        </c:ser>
        <c:ser>
          <c:idx val="8"/>
          <c:order val="8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grafico'!$FI$26:$FT$26</c:f>
              <c:numCache>
                <c:formatCode>General</c:formatCode>
                <c:ptCount val="12"/>
                <c:pt idx="0">
                  <c:v>2.87</c:v>
                </c:pt>
                <c:pt idx="1">
                  <c:v>2.7800000000000002</c:v>
                </c:pt>
                <c:pt idx="2">
                  <c:v>3.5</c:v>
                </c:pt>
                <c:pt idx="3">
                  <c:v>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490-4832-966B-747308454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79344"/>
        <c:axId val="1"/>
      </c:lineChart>
      <c:catAx>
        <c:axId val="11562793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279344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4.4984149355801376E-2"/>
          <c:w val="0.13125427816348215"/>
          <c:h val="0.6920638362430980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Castaña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grafico'!$I$14:$T$14</c:f>
              <c:numCache>
                <c:formatCode>0.00</c:formatCode>
                <c:ptCount val="12"/>
                <c:pt idx="8">
                  <c:v>7.62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35-4F97-9ED1-408425D2B3B4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grafico'!$U$14:$AF$14</c:f>
              <c:numCache>
                <c:formatCode>0.00</c:formatCode>
                <c:ptCount val="12"/>
                <c:pt idx="0" formatCode="General">
                  <c:v>6.37</c:v>
                </c:pt>
                <c:pt idx="1">
                  <c:v>5.58</c:v>
                </c:pt>
                <c:pt idx="2">
                  <c:v>5.58</c:v>
                </c:pt>
                <c:pt idx="3">
                  <c:v>5.75</c:v>
                </c:pt>
                <c:pt idx="4">
                  <c:v>5.6400000000000006</c:v>
                </c:pt>
                <c:pt idx="5">
                  <c:v>5.48</c:v>
                </c:pt>
                <c:pt idx="6">
                  <c:v>5.47</c:v>
                </c:pt>
                <c:pt idx="7">
                  <c:v>5.47</c:v>
                </c:pt>
                <c:pt idx="8">
                  <c:v>5.72</c:v>
                </c:pt>
                <c:pt idx="10">
                  <c:v>6.34</c:v>
                </c:pt>
                <c:pt idx="11">
                  <c:v>6.8500000000000005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5-4F97-9ED1-408425D2B3B4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grafico'!$AG$14:$AR$14</c:f>
              <c:numCache>
                <c:formatCode>General</c:formatCode>
                <c:ptCount val="12"/>
                <c:pt idx="0">
                  <c:v>6.7</c:v>
                </c:pt>
                <c:pt idx="1">
                  <c:v>6.57</c:v>
                </c:pt>
                <c:pt idx="2">
                  <c:v>6.6000000000000005</c:v>
                </c:pt>
                <c:pt idx="3">
                  <c:v>6.3800000000000008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35-4F97-9ED1-408425D2B3B4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grafico'!$AS$14:$BD$14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35-4F97-9ED1-408425D2B3B4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grafico'!$BE$14:$BP$14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35-4F97-9ED1-408425D2B3B4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grafico'!$BQ$14:$CB$14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35-4F97-9ED1-408425D2B3B4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grafico'!$CC$14:$CN$14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35-4F97-9ED1-408425D2B3B4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grafico'!$CO$14:$CZ$14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235-4F97-9ED1-408425D2B3B4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grafico'!$DA$14:$DL$14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235-4F97-9ED1-408425D2B3B4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grafico'!$DM$14:$DX$14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235-4F97-9ED1-408425D2B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292304"/>
        <c:axId val="1"/>
      </c:lineChart>
      <c:catAx>
        <c:axId val="11562923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292304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1904787718232356E-2"/>
          <c:w val="0.13333767940417235"/>
          <c:h val="0.847778199397795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# 21 Capilla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grafico'!$I$3:$T$3</c:f>
              <c:numCache>
                <c:formatCode>0.00</c:formatCode>
                <c:ptCount val="12"/>
                <c:pt idx="8">
                  <c:v>4.22</c:v>
                </c:pt>
                <c:pt idx="9">
                  <c:v>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37-4787-B72F-69B28F14ECA6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grafico'!$U$3:$AF$3</c:f>
              <c:numCache>
                <c:formatCode>General</c:formatCode>
                <c:ptCount val="12"/>
                <c:pt idx="0">
                  <c:v>6.29</c:v>
                </c:pt>
                <c:pt idx="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37-4787-B72F-69B28F14ECA6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grafico'!$AG$3:$AR$3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37-4787-B72F-69B28F14ECA6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grafico'!$AS$3:$BD$3</c:f>
              <c:numCache>
                <c:formatCode>General</c:formatCode>
                <c:ptCount val="12"/>
                <c:pt idx="11">
                  <c:v>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37-4787-B72F-69B28F14ECA6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grafico'!$BE$3:$BP$3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37-4787-B72F-69B28F14ECA6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grafico'!$BQ$3:$CB$3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37-4787-B72F-69B28F14ECA6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grafico'!$CC$3:$CN$3</c:f>
              <c:numCache>
                <c:formatCode>General</c:formatCode>
                <c:ptCount val="12"/>
                <c:pt idx="2">
                  <c:v>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37-4787-B72F-69B28F14ECA6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grafico'!$CO$3:$CZ$3</c:f>
              <c:numCache>
                <c:formatCode>General</c:formatCode>
                <c:ptCount val="12"/>
                <c:pt idx="5">
                  <c:v>0.7599999999999999</c:v>
                </c:pt>
                <c:pt idx="11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37-4787-B72F-69B28F14ECA6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grafico'!$DA$3:$DL$3</c:f>
              <c:numCache>
                <c:formatCode>General</c:formatCode>
                <c:ptCount val="12"/>
                <c:pt idx="10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37-4787-B72F-69B28F14ECA6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grafico'!$DM$3:$DX$3</c:f>
              <c:numCache>
                <c:formatCode>General</c:formatCode>
                <c:ptCount val="12"/>
                <c:pt idx="10">
                  <c:v>3.0700000000000003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37-4787-B72F-69B28F14ECA6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grafico'!$DY$3:$EJ$3</c:f>
              <c:numCache>
                <c:formatCode>General</c:formatCode>
                <c:ptCount val="12"/>
                <c:pt idx="9">
                  <c:v>2.2200000000000002</c:v>
                </c:pt>
                <c:pt idx="11">
                  <c:v>4.1100000000000003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637-4787-B72F-69B28F14ECA6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grafico'!$EK$3:$EV$3</c:f>
              <c:numCache>
                <c:formatCode>General</c:formatCode>
                <c:ptCount val="12"/>
                <c:pt idx="1">
                  <c:v>6.98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637-4787-B72F-69B28F14E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80544"/>
        <c:axId val="1"/>
      </c:lineChart>
      <c:catAx>
        <c:axId val="10718805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8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4389751676729"/>
          <c:y val="5.1904787718232356E-2"/>
          <c:w val="0.13125427816348215"/>
          <c:h val="0.8581591569414416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Residencial Santiago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grafico'!$I$21:$T$21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E1-47E8-9A0B-075505BA585E}"/>
            </c:ext>
          </c:extLst>
        </c:ser>
        <c:ser>
          <c:idx val="1"/>
          <c:order val="1"/>
          <c:tx>
            <c:v>2013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grafico'!$U$21:$AF$21</c:f>
              <c:numCache>
                <c:formatCode>General</c:formatCode>
                <c:ptCount val="12"/>
                <c:pt idx="0">
                  <c:v>1.5599999999999998</c:v>
                </c:pt>
                <c:pt idx="10">
                  <c:v>2.9999999999999805E-2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E1-47E8-9A0B-075505BA585E}"/>
            </c:ext>
          </c:extLst>
        </c:ser>
        <c:ser>
          <c:idx val="2"/>
          <c:order val="2"/>
          <c:tx>
            <c:v>2014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grafico'!$AG$21:$AR$21</c:f>
              <c:numCache>
                <c:formatCode>General</c:formatCode>
                <c:ptCount val="12"/>
                <c:pt idx="4">
                  <c:v>1.1199999999999999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E1-47E8-9A0B-075505BA585E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grafico'!$AS$21:$BD$21</c:f>
              <c:numCache>
                <c:formatCode>General</c:formatCode>
                <c:ptCount val="12"/>
                <c:pt idx="0">
                  <c:v>1.27</c:v>
                </c:pt>
                <c:pt idx="5">
                  <c:v>0.92999999999999994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E1-47E8-9A0B-075505BA585E}"/>
            </c:ext>
          </c:extLst>
        </c:ser>
        <c:ser>
          <c:idx val="4"/>
          <c:order val="4"/>
          <c:tx>
            <c:v>2016</c:v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grafico'!$BE$21:$BP$21</c:f>
              <c:numCache>
                <c:formatCode>General</c:formatCode>
                <c:ptCount val="12"/>
                <c:pt idx="9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E1-47E8-9A0B-075505BA585E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grafico'!$BQ$21:$CB$21</c:f>
              <c:numCache>
                <c:formatCode>General</c:formatCode>
                <c:ptCount val="12"/>
                <c:pt idx="5">
                  <c:v>0.21999999999999997</c:v>
                </c:pt>
                <c:pt idx="6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E1-47E8-9A0B-075505BA585E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grafico'!$CC$21:$CN$21</c:f>
              <c:numCache>
                <c:formatCode>General</c:formatCode>
                <c:ptCount val="12"/>
                <c:pt idx="0">
                  <c:v>-0.14000000000000007</c:v>
                </c:pt>
                <c:pt idx="7">
                  <c:v>0.69</c:v>
                </c:pt>
                <c:pt idx="9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FE1-47E8-9A0B-075505BA585E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grafico'!$CO$21:$CZ$21</c:f>
              <c:numCache>
                <c:formatCode>General</c:formatCode>
                <c:ptCount val="12"/>
                <c:pt idx="0">
                  <c:v>0.89999999999999991</c:v>
                </c:pt>
                <c:pt idx="1">
                  <c:v>0.81</c:v>
                </c:pt>
                <c:pt idx="3">
                  <c:v>1.59</c:v>
                </c:pt>
                <c:pt idx="4">
                  <c:v>0.8899999999999999</c:v>
                </c:pt>
                <c:pt idx="6">
                  <c:v>0.81</c:v>
                </c:pt>
                <c:pt idx="10">
                  <c:v>0.64999999999999991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FE1-47E8-9A0B-075505BA585E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grafico'!$DA$21:$DL$21</c:f>
              <c:numCache>
                <c:formatCode>General</c:formatCode>
                <c:ptCount val="12"/>
                <c:pt idx="4">
                  <c:v>1.08</c:v>
                </c:pt>
                <c:pt idx="5">
                  <c:v>0.91999999999999993</c:v>
                </c:pt>
                <c:pt idx="6">
                  <c:v>0.60999999999999988</c:v>
                </c:pt>
                <c:pt idx="7">
                  <c:v>0.82000000000000006</c:v>
                </c:pt>
                <c:pt idx="11">
                  <c:v>0.57000000000000006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FE1-47E8-9A0B-075505BA585E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grafico'!$DM$21:$DX$21</c:f>
              <c:numCache>
                <c:formatCode>General</c:formatCode>
                <c:ptCount val="12"/>
                <c:pt idx="9">
                  <c:v>0.6399999999999999</c:v>
                </c:pt>
                <c:pt idx="10">
                  <c:v>0.92999999999999994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FE1-47E8-9A0B-075505BA585E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grafico'!$DY$21:$EJ$21</c:f>
              <c:numCache>
                <c:formatCode>General</c:formatCode>
                <c:ptCount val="12"/>
                <c:pt idx="3">
                  <c:v>2.12</c:v>
                </c:pt>
                <c:pt idx="7">
                  <c:v>1.1399999999999999</c:v>
                </c:pt>
                <c:pt idx="9">
                  <c:v>0.92999999999999994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FE1-47E8-9A0B-075505BA585E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grafico'!$EK$21:$EV$21</c:f>
              <c:numCache>
                <c:formatCode>General</c:formatCode>
                <c:ptCount val="12"/>
                <c:pt idx="1">
                  <c:v>1.0799999999999998</c:v>
                </c:pt>
                <c:pt idx="2">
                  <c:v>1.1199999999999999</c:v>
                </c:pt>
                <c:pt idx="3">
                  <c:v>1.3299999999999998</c:v>
                </c:pt>
                <c:pt idx="6">
                  <c:v>1.25</c:v>
                </c:pt>
                <c:pt idx="9">
                  <c:v>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FE1-47E8-9A0B-075505BA585E}"/>
            </c:ext>
          </c:extLst>
        </c:ser>
        <c:ser>
          <c:idx val="12"/>
          <c:order val="12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grafico'!$FI$21:$FT$21</c:f>
              <c:numCache>
                <c:formatCode>General</c:formatCode>
                <c:ptCount val="12"/>
                <c:pt idx="0">
                  <c:v>1.25</c:v>
                </c:pt>
                <c:pt idx="1">
                  <c:v>1.0899999999999999</c:v>
                </c:pt>
                <c:pt idx="2">
                  <c:v>1.2</c:v>
                </c:pt>
                <c:pt idx="3">
                  <c:v>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FE1-47E8-9A0B-075505BA5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78144"/>
        <c:axId val="1"/>
      </c:lineChart>
      <c:catAx>
        <c:axId val="10718781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78144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711029255400659"/>
          <c:y val="6.9206383624309808E-2"/>
          <c:w val="0.13125427816348215"/>
          <c:h val="0.8062543692232093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TS 88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grafico'!$BQ$27:$CB$27</c:f>
              <c:numCache>
                <c:formatCode>General</c:formatCode>
                <c:ptCount val="12"/>
                <c:pt idx="2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7F-486D-9B8E-630BF5538CF2}"/>
            </c:ext>
          </c:extLst>
        </c:ser>
        <c:ser>
          <c:idx val="6"/>
          <c:order val="1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grafico'!$CC$27:$CN$27</c:f>
              <c:numCache>
                <c:formatCode>General</c:formatCode>
                <c:ptCount val="12"/>
                <c:pt idx="6">
                  <c:v>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7F-486D-9B8E-630BF5538CF2}"/>
            </c:ext>
          </c:extLst>
        </c:ser>
        <c:ser>
          <c:idx val="0"/>
          <c:order val="2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grafico'!$CO$28:$CZ$28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7F-486D-9B8E-630BF5538CF2}"/>
            </c:ext>
          </c:extLst>
        </c:ser>
        <c:ser>
          <c:idx val="1"/>
          <c:order val="3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grafico'!$DA$27:$DL$27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7F-486D-9B8E-630BF5538CF2}"/>
            </c:ext>
          </c:extLst>
        </c:ser>
        <c:ser>
          <c:idx val="2"/>
          <c:order val="4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grafico'!$DM$27:$DX$27</c:f>
              <c:numCache>
                <c:formatCode>General</c:formatCode>
                <c:ptCount val="12"/>
                <c:pt idx="4">
                  <c:v>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7F-486D-9B8E-630BF5538CF2}"/>
            </c:ext>
          </c:extLst>
        </c:ser>
        <c:ser>
          <c:idx val="3"/>
          <c:order val="5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grafico'!$DY$27:$EJ$27</c:f>
              <c:numCache>
                <c:formatCode>General</c:formatCode>
                <c:ptCount val="12"/>
                <c:pt idx="9">
                  <c:v>1.9399999999999997</c:v>
                </c:pt>
                <c:pt idx="10">
                  <c:v>1.9799999999999998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7F-486D-9B8E-630BF5538CF2}"/>
            </c:ext>
          </c:extLst>
        </c:ser>
        <c:ser>
          <c:idx val="4"/>
          <c:order val="6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grafico'!$EK$27:$EV$27</c:f>
              <c:numCache>
                <c:formatCode>General</c:formatCode>
                <c:ptCount val="12"/>
                <c:pt idx="0">
                  <c:v>2.68</c:v>
                </c:pt>
                <c:pt idx="1">
                  <c:v>3</c:v>
                </c:pt>
                <c:pt idx="2">
                  <c:v>9.27</c:v>
                </c:pt>
                <c:pt idx="3">
                  <c:v>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7F-486D-9B8E-630BF5538CF2}"/>
            </c:ext>
          </c:extLst>
        </c:ser>
        <c:ser>
          <c:idx val="7"/>
          <c:order val="7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grafico'!$FI$27:$FT$27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27F-486D-9B8E-630BF553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98784"/>
        <c:axId val="1"/>
      </c:lineChart>
      <c:catAx>
        <c:axId val="10718987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9878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8825426080663337E-2"/>
          <c:w val="0.13125427816348215"/>
          <c:h val="0.60901617589392631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#111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grafico'!$EF$2:$FL$2</c:f>
              <c:numCache>
                <c:formatCode>mmm\-yy</c:formatCode>
                <c:ptCount val="33"/>
                <c:pt idx="0">
                  <c:v>44774</c:v>
                </c:pt>
                <c:pt idx="1">
                  <c:v>44805</c:v>
                </c:pt>
                <c:pt idx="2">
                  <c:v>44835</c:v>
                </c:pt>
                <c:pt idx="3">
                  <c:v>44866</c:v>
                </c:pt>
                <c:pt idx="4">
                  <c:v>44896</c:v>
                </c:pt>
                <c:pt idx="5">
                  <c:v>44927</c:v>
                </c:pt>
                <c:pt idx="6">
                  <c:v>44958</c:v>
                </c:pt>
                <c:pt idx="7">
                  <c:v>44986</c:v>
                </c:pt>
                <c:pt idx="8">
                  <c:v>45017</c:v>
                </c:pt>
                <c:pt idx="9">
                  <c:v>45047</c:v>
                </c:pt>
                <c:pt idx="10">
                  <c:v>45078</c:v>
                </c:pt>
                <c:pt idx="11">
                  <c:v>45108</c:v>
                </c:pt>
                <c:pt idx="12">
                  <c:v>45139</c:v>
                </c:pt>
                <c:pt idx="13">
                  <c:v>45170</c:v>
                </c:pt>
                <c:pt idx="14">
                  <c:v>45200</c:v>
                </c:pt>
                <c:pt idx="15">
                  <c:v>45231</c:v>
                </c:pt>
                <c:pt idx="16">
                  <c:v>45261</c:v>
                </c:pt>
                <c:pt idx="17">
                  <c:v>45292</c:v>
                </c:pt>
                <c:pt idx="18">
                  <c:v>45323</c:v>
                </c:pt>
                <c:pt idx="19">
                  <c:v>45352</c:v>
                </c:pt>
                <c:pt idx="20">
                  <c:v>45383</c:v>
                </c:pt>
                <c:pt idx="21">
                  <c:v>45413</c:v>
                </c:pt>
                <c:pt idx="22">
                  <c:v>45444</c:v>
                </c:pt>
                <c:pt idx="23">
                  <c:v>45474</c:v>
                </c:pt>
                <c:pt idx="24">
                  <c:v>45505</c:v>
                </c:pt>
                <c:pt idx="25">
                  <c:v>45536</c:v>
                </c:pt>
                <c:pt idx="26">
                  <c:v>45566</c:v>
                </c:pt>
                <c:pt idx="27">
                  <c:v>45597</c:v>
                </c:pt>
                <c:pt idx="28">
                  <c:v>45627</c:v>
                </c:pt>
                <c:pt idx="29">
                  <c:v>45658</c:v>
                </c:pt>
                <c:pt idx="30">
                  <c:v>45689</c:v>
                </c:pt>
                <c:pt idx="31">
                  <c:v>45717</c:v>
                </c:pt>
                <c:pt idx="32">
                  <c:v>45748</c:v>
                </c:pt>
              </c:numCache>
            </c:numRef>
          </c:cat>
          <c:val>
            <c:numRef>
              <c:f>'Datos para grafico'!$EF$28:$FL$28</c:f>
              <c:numCache>
                <c:formatCode>General</c:formatCode>
                <c:ptCount val="33"/>
                <c:pt idx="0">
                  <c:v>6.8599999999999994</c:v>
                </c:pt>
                <c:pt idx="1">
                  <c:v>7.01</c:v>
                </c:pt>
                <c:pt idx="2">
                  <c:v>0.68</c:v>
                </c:pt>
                <c:pt idx="3">
                  <c:v>2.23</c:v>
                </c:pt>
                <c:pt idx="5">
                  <c:v>2.98</c:v>
                </c:pt>
                <c:pt idx="7">
                  <c:v>4.7299999999999995</c:v>
                </c:pt>
                <c:pt idx="8">
                  <c:v>4.92</c:v>
                </c:pt>
                <c:pt idx="9">
                  <c:v>5.85</c:v>
                </c:pt>
                <c:pt idx="13">
                  <c:v>2.96</c:v>
                </c:pt>
                <c:pt idx="15">
                  <c:v>3.1</c:v>
                </c:pt>
                <c:pt idx="16">
                  <c:v>2.97</c:v>
                </c:pt>
                <c:pt idx="17">
                  <c:v>3.82</c:v>
                </c:pt>
                <c:pt idx="18">
                  <c:v>5.1099999999999994</c:v>
                </c:pt>
                <c:pt idx="20">
                  <c:v>7.38</c:v>
                </c:pt>
                <c:pt idx="22">
                  <c:v>2.8200000000000003</c:v>
                </c:pt>
                <c:pt idx="23">
                  <c:v>2.48</c:v>
                </c:pt>
                <c:pt idx="25">
                  <c:v>3.36</c:v>
                </c:pt>
                <c:pt idx="29">
                  <c:v>4.0299999999999994</c:v>
                </c:pt>
                <c:pt idx="30">
                  <c:v>4.3599999999999994</c:v>
                </c:pt>
                <c:pt idx="32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00-472B-8B16-4EEB12E8125D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grafico'!$EF$2:$FL$2</c:f>
              <c:numCache>
                <c:formatCode>mmm\-yy</c:formatCode>
                <c:ptCount val="33"/>
                <c:pt idx="0">
                  <c:v>44774</c:v>
                </c:pt>
                <c:pt idx="1">
                  <c:v>44805</c:v>
                </c:pt>
                <c:pt idx="2">
                  <c:v>44835</c:v>
                </c:pt>
                <c:pt idx="3">
                  <c:v>44866</c:v>
                </c:pt>
                <c:pt idx="4">
                  <c:v>44896</c:v>
                </c:pt>
                <c:pt idx="5">
                  <c:v>44927</c:v>
                </c:pt>
                <c:pt idx="6">
                  <c:v>44958</c:v>
                </c:pt>
                <c:pt idx="7">
                  <c:v>44986</c:v>
                </c:pt>
                <c:pt idx="8">
                  <c:v>45017</c:v>
                </c:pt>
                <c:pt idx="9">
                  <c:v>45047</c:v>
                </c:pt>
                <c:pt idx="10">
                  <c:v>45078</c:v>
                </c:pt>
                <c:pt idx="11">
                  <c:v>45108</c:v>
                </c:pt>
                <c:pt idx="12">
                  <c:v>45139</c:v>
                </c:pt>
                <c:pt idx="13">
                  <c:v>45170</c:v>
                </c:pt>
                <c:pt idx="14">
                  <c:v>45200</c:v>
                </c:pt>
                <c:pt idx="15">
                  <c:v>45231</c:v>
                </c:pt>
                <c:pt idx="16">
                  <c:v>45261</c:v>
                </c:pt>
                <c:pt idx="17">
                  <c:v>45292</c:v>
                </c:pt>
                <c:pt idx="18">
                  <c:v>45323</c:v>
                </c:pt>
                <c:pt idx="19">
                  <c:v>45352</c:v>
                </c:pt>
                <c:pt idx="20">
                  <c:v>45383</c:v>
                </c:pt>
                <c:pt idx="21">
                  <c:v>45413</c:v>
                </c:pt>
                <c:pt idx="22">
                  <c:v>45444</c:v>
                </c:pt>
                <c:pt idx="23">
                  <c:v>45474</c:v>
                </c:pt>
                <c:pt idx="24">
                  <c:v>45505</c:v>
                </c:pt>
                <c:pt idx="25">
                  <c:v>45536</c:v>
                </c:pt>
                <c:pt idx="26">
                  <c:v>45566</c:v>
                </c:pt>
                <c:pt idx="27">
                  <c:v>45597</c:v>
                </c:pt>
                <c:pt idx="28">
                  <c:v>45627</c:v>
                </c:pt>
                <c:pt idx="29">
                  <c:v>45658</c:v>
                </c:pt>
                <c:pt idx="30">
                  <c:v>45689</c:v>
                </c:pt>
                <c:pt idx="31">
                  <c:v>45717</c:v>
                </c:pt>
                <c:pt idx="32">
                  <c:v>45748</c:v>
                </c:pt>
              </c:numCache>
            </c:numRef>
          </c:cat>
          <c:val>
            <c:numRef>
              <c:f>'Datos para grafico'!$EF$29:$FL$29</c:f>
              <c:numCache>
                <c:formatCode>General</c:formatCode>
                <c:ptCount val="33"/>
                <c:pt idx="4">
                  <c:v>7.42</c:v>
                </c:pt>
                <c:pt idx="6">
                  <c:v>6.83</c:v>
                </c:pt>
                <c:pt idx="10">
                  <c:v>10.299999999999999</c:v>
                </c:pt>
                <c:pt idx="11">
                  <c:v>10.27</c:v>
                </c:pt>
                <c:pt idx="12">
                  <c:v>10.15</c:v>
                </c:pt>
                <c:pt idx="14">
                  <c:v>7.8699999999999992</c:v>
                </c:pt>
                <c:pt idx="21">
                  <c:v>12.28</c:v>
                </c:pt>
                <c:pt idx="26">
                  <c:v>4.8499999999999996</c:v>
                </c:pt>
                <c:pt idx="27">
                  <c:v>2.8200000000000003</c:v>
                </c:pt>
                <c:pt idx="28">
                  <c:v>2.74</c:v>
                </c:pt>
                <c:pt idx="31">
                  <c:v>8.1399999999999988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00-472B-8B16-4EEB12E81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82464"/>
        <c:axId val="1"/>
      </c:lineChart>
      <c:dateAx>
        <c:axId val="10718824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82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#109</a:t>
            </a:r>
          </a:p>
        </c:rich>
      </c:tx>
      <c:layout>
        <c:manualLayout>
          <c:xMode val="edge"/>
          <c:yMode val="edge"/>
          <c:x val="0.38036854768153983"/>
          <c:y val="3.119371520207571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grafico'!$EF$2:$FL$2</c:f>
              <c:numCache>
                <c:formatCode>mmm\-yy</c:formatCode>
                <c:ptCount val="33"/>
                <c:pt idx="0">
                  <c:v>44774</c:v>
                </c:pt>
                <c:pt idx="1">
                  <c:v>44805</c:v>
                </c:pt>
                <c:pt idx="2">
                  <c:v>44835</c:v>
                </c:pt>
                <c:pt idx="3">
                  <c:v>44866</c:v>
                </c:pt>
                <c:pt idx="4">
                  <c:v>44896</c:v>
                </c:pt>
                <c:pt idx="5">
                  <c:v>44927</c:v>
                </c:pt>
                <c:pt idx="6">
                  <c:v>44958</c:v>
                </c:pt>
                <c:pt idx="7">
                  <c:v>44986</c:v>
                </c:pt>
                <c:pt idx="8">
                  <c:v>45017</c:v>
                </c:pt>
                <c:pt idx="9">
                  <c:v>45047</c:v>
                </c:pt>
                <c:pt idx="10">
                  <c:v>45078</c:v>
                </c:pt>
                <c:pt idx="11">
                  <c:v>45108</c:v>
                </c:pt>
                <c:pt idx="12">
                  <c:v>45139</c:v>
                </c:pt>
                <c:pt idx="13">
                  <c:v>45170</c:v>
                </c:pt>
                <c:pt idx="14">
                  <c:v>45200</c:v>
                </c:pt>
                <c:pt idx="15">
                  <c:v>45231</c:v>
                </c:pt>
                <c:pt idx="16">
                  <c:v>45261</c:v>
                </c:pt>
                <c:pt idx="17">
                  <c:v>45292</c:v>
                </c:pt>
                <c:pt idx="18">
                  <c:v>45323</c:v>
                </c:pt>
                <c:pt idx="19">
                  <c:v>45352</c:v>
                </c:pt>
                <c:pt idx="20">
                  <c:v>45383</c:v>
                </c:pt>
                <c:pt idx="21">
                  <c:v>45413</c:v>
                </c:pt>
                <c:pt idx="22">
                  <c:v>45444</c:v>
                </c:pt>
                <c:pt idx="23">
                  <c:v>45474</c:v>
                </c:pt>
                <c:pt idx="24">
                  <c:v>45505</c:v>
                </c:pt>
                <c:pt idx="25">
                  <c:v>45536</c:v>
                </c:pt>
                <c:pt idx="26">
                  <c:v>45566</c:v>
                </c:pt>
                <c:pt idx="27">
                  <c:v>45597</c:v>
                </c:pt>
                <c:pt idx="28">
                  <c:v>45627</c:v>
                </c:pt>
                <c:pt idx="29">
                  <c:v>45658</c:v>
                </c:pt>
                <c:pt idx="30">
                  <c:v>45689</c:v>
                </c:pt>
                <c:pt idx="31">
                  <c:v>45717</c:v>
                </c:pt>
                <c:pt idx="32">
                  <c:v>45748</c:v>
                </c:pt>
              </c:numCache>
            </c:numRef>
          </c:cat>
          <c:val>
            <c:numRef>
              <c:f>'Datos para grafico'!$EF$30:$FL$30</c:f>
              <c:numCache>
                <c:formatCode>General</c:formatCode>
                <c:ptCount val="33"/>
                <c:pt idx="0">
                  <c:v>0.71</c:v>
                </c:pt>
                <c:pt idx="1">
                  <c:v>0.55000000000000004</c:v>
                </c:pt>
                <c:pt idx="3">
                  <c:v>0.69</c:v>
                </c:pt>
                <c:pt idx="4">
                  <c:v>1.05</c:v>
                </c:pt>
                <c:pt idx="5">
                  <c:v>1.37</c:v>
                </c:pt>
                <c:pt idx="6">
                  <c:v>1.74</c:v>
                </c:pt>
                <c:pt idx="7">
                  <c:v>2.09</c:v>
                </c:pt>
                <c:pt idx="8">
                  <c:v>3.01</c:v>
                </c:pt>
                <c:pt idx="9">
                  <c:v>3.02</c:v>
                </c:pt>
                <c:pt idx="10">
                  <c:v>2.94</c:v>
                </c:pt>
                <c:pt idx="13">
                  <c:v>1.44</c:v>
                </c:pt>
                <c:pt idx="14">
                  <c:v>0.99</c:v>
                </c:pt>
                <c:pt idx="15">
                  <c:v>0.67999999999999994</c:v>
                </c:pt>
                <c:pt idx="16">
                  <c:v>2.76</c:v>
                </c:pt>
                <c:pt idx="17">
                  <c:v>1.8299999999999998</c:v>
                </c:pt>
                <c:pt idx="18">
                  <c:v>2.3499999999999996</c:v>
                </c:pt>
                <c:pt idx="20">
                  <c:v>3.74</c:v>
                </c:pt>
                <c:pt idx="21">
                  <c:v>4.09</c:v>
                </c:pt>
                <c:pt idx="22">
                  <c:v>1.33</c:v>
                </c:pt>
                <c:pt idx="23">
                  <c:v>1.66</c:v>
                </c:pt>
                <c:pt idx="25">
                  <c:v>2.02</c:v>
                </c:pt>
                <c:pt idx="26">
                  <c:v>0.7</c:v>
                </c:pt>
                <c:pt idx="28">
                  <c:v>1.07</c:v>
                </c:pt>
                <c:pt idx="29">
                  <c:v>1.7500000000000002</c:v>
                </c:pt>
                <c:pt idx="30">
                  <c:v>2.29</c:v>
                </c:pt>
                <c:pt idx="32">
                  <c:v>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9-4F58-845A-D33CC7FE6DE9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grafico'!$EF$2:$FL$2</c:f>
              <c:numCache>
                <c:formatCode>mmm\-yy</c:formatCode>
                <c:ptCount val="33"/>
                <c:pt idx="0">
                  <c:v>44774</c:v>
                </c:pt>
                <c:pt idx="1">
                  <c:v>44805</c:v>
                </c:pt>
                <c:pt idx="2">
                  <c:v>44835</c:v>
                </c:pt>
                <c:pt idx="3">
                  <c:v>44866</c:v>
                </c:pt>
                <c:pt idx="4">
                  <c:v>44896</c:v>
                </c:pt>
                <c:pt idx="5">
                  <c:v>44927</c:v>
                </c:pt>
                <c:pt idx="6">
                  <c:v>44958</c:v>
                </c:pt>
                <c:pt idx="7">
                  <c:v>44986</c:v>
                </c:pt>
                <c:pt idx="8">
                  <c:v>45017</c:v>
                </c:pt>
                <c:pt idx="9">
                  <c:v>45047</c:v>
                </c:pt>
                <c:pt idx="10">
                  <c:v>45078</c:v>
                </c:pt>
                <c:pt idx="11">
                  <c:v>45108</c:v>
                </c:pt>
                <c:pt idx="12">
                  <c:v>45139</c:v>
                </c:pt>
                <c:pt idx="13">
                  <c:v>45170</c:v>
                </c:pt>
                <c:pt idx="14">
                  <c:v>45200</c:v>
                </c:pt>
                <c:pt idx="15">
                  <c:v>45231</c:v>
                </c:pt>
                <c:pt idx="16">
                  <c:v>45261</c:v>
                </c:pt>
                <c:pt idx="17">
                  <c:v>45292</c:v>
                </c:pt>
                <c:pt idx="18">
                  <c:v>45323</c:v>
                </c:pt>
                <c:pt idx="19">
                  <c:v>45352</c:v>
                </c:pt>
                <c:pt idx="20">
                  <c:v>45383</c:v>
                </c:pt>
                <c:pt idx="21">
                  <c:v>45413</c:v>
                </c:pt>
                <c:pt idx="22">
                  <c:v>45444</c:v>
                </c:pt>
                <c:pt idx="23">
                  <c:v>45474</c:v>
                </c:pt>
                <c:pt idx="24">
                  <c:v>45505</c:v>
                </c:pt>
                <c:pt idx="25">
                  <c:v>45536</c:v>
                </c:pt>
                <c:pt idx="26">
                  <c:v>45566</c:v>
                </c:pt>
                <c:pt idx="27">
                  <c:v>45597</c:v>
                </c:pt>
                <c:pt idx="28">
                  <c:v>45627</c:v>
                </c:pt>
                <c:pt idx="29">
                  <c:v>45658</c:v>
                </c:pt>
                <c:pt idx="30">
                  <c:v>45689</c:v>
                </c:pt>
                <c:pt idx="31">
                  <c:v>45717</c:v>
                </c:pt>
                <c:pt idx="32">
                  <c:v>45748</c:v>
                </c:pt>
              </c:numCache>
            </c:numRef>
          </c:cat>
          <c:val>
            <c:numRef>
              <c:f>'Datos para grafico'!$EF$31:$FL$31</c:f>
              <c:numCache>
                <c:formatCode>General</c:formatCode>
                <c:ptCount val="33"/>
                <c:pt idx="2">
                  <c:v>6.75</c:v>
                </c:pt>
                <c:pt idx="11">
                  <c:v>28.84</c:v>
                </c:pt>
                <c:pt idx="12">
                  <c:v>27.63</c:v>
                </c:pt>
                <c:pt idx="27">
                  <c:v>28.42</c:v>
                </c:pt>
                <c:pt idx="31">
                  <c:v>26.66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9-4F58-845A-D33CC7FE6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99264"/>
        <c:axId val="1"/>
      </c:lineChart>
      <c:dateAx>
        <c:axId val="10718992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99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#111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grafico'!$DY$28:$EJ$28</c:f>
              <c:numCache>
                <c:formatCode>General</c:formatCode>
                <c:ptCount val="12"/>
                <c:pt idx="7">
                  <c:v>6.8599999999999994</c:v>
                </c:pt>
                <c:pt idx="8">
                  <c:v>7.01</c:v>
                </c:pt>
                <c:pt idx="9">
                  <c:v>0.68</c:v>
                </c:pt>
                <c:pt idx="10">
                  <c:v>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E-4625-97A9-52E958FEF806}"/>
            </c:ext>
          </c:extLst>
        </c:ser>
        <c:ser>
          <c:idx val="0"/>
          <c:order val="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grafico'!$EK$28:$EV$28</c:f>
              <c:numCache>
                <c:formatCode>General</c:formatCode>
                <c:ptCount val="12"/>
                <c:pt idx="0">
                  <c:v>2.98</c:v>
                </c:pt>
                <c:pt idx="2">
                  <c:v>4.7299999999999995</c:v>
                </c:pt>
                <c:pt idx="3">
                  <c:v>4.92</c:v>
                </c:pt>
                <c:pt idx="4">
                  <c:v>5.85</c:v>
                </c:pt>
                <c:pt idx="8">
                  <c:v>2.96</c:v>
                </c:pt>
                <c:pt idx="10">
                  <c:v>3.1</c:v>
                </c:pt>
                <c:pt idx="11">
                  <c:v>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E-4625-97A9-52E958FEF806}"/>
            </c:ext>
          </c:extLst>
        </c:ser>
        <c:ser>
          <c:idx val="1"/>
          <c:order val="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grafico'!$EW$28:$FH$28</c:f>
              <c:numCache>
                <c:formatCode>General</c:formatCode>
                <c:ptCount val="12"/>
                <c:pt idx="0">
                  <c:v>3.82</c:v>
                </c:pt>
                <c:pt idx="1">
                  <c:v>5.1099999999999994</c:v>
                </c:pt>
                <c:pt idx="3">
                  <c:v>7.38</c:v>
                </c:pt>
                <c:pt idx="5">
                  <c:v>2.8200000000000003</c:v>
                </c:pt>
                <c:pt idx="6">
                  <c:v>2.48</c:v>
                </c:pt>
                <c:pt idx="8">
                  <c:v>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E-4625-97A9-52E958FEF806}"/>
            </c:ext>
          </c:extLst>
        </c:ser>
        <c:ser>
          <c:idx val="2"/>
          <c:order val="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grafico'!$FI$28:$FT$28</c:f>
              <c:numCache>
                <c:formatCode>General</c:formatCode>
                <c:ptCount val="12"/>
                <c:pt idx="0">
                  <c:v>4.0299999999999994</c:v>
                </c:pt>
                <c:pt idx="1">
                  <c:v>4.3599999999999994</c:v>
                </c:pt>
                <c:pt idx="3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AE-4625-97A9-52E958FEF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871424"/>
        <c:axId val="1"/>
      </c:lineChart>
      <c:catAx>
        <c:axId val="10718714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871424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5365106899447847E-2"/>
          <c:w val="0.13125427816348215"/>
          <c:h val="0.3079684071281786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#109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grafico'!$DY$30:$EJ$30</c:f>
              <c:numCache>
                <c:formatCode>General</c:formatCode>
                <c:ptCount val="12"/>
                <c:pt idx="7">
                  <c:v>0.71</c:v>
                </c:pt>
                <c:pt idx="8">
                  <c:v>0.55000000000000004</c:v>
                </c:pt>
                <c:pt idx="10">
                  <c:v>0.69</c:v>
                </c:pt>
                <c:pt idx="11">
                  <c:v>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28-81D3-573C1A06366F}"/>
            </c:ext>
          </c:extLst>
        </c:ser>
        <c:ser>
          <c:idx val="0"/>
          <c:order val="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grafico'!$EK$30:$EV$30</c:f>
              <c:numCache>
                <c:formatCode>General</c:formatCode>
                <c:ptCount val="12"/>
                <c:pt idx="0">
                  <c:v>1.37</c:v>
                </c:pt>
                <c:pt idx="1">
                  <c:v>1.74</c:v>
                </c:pt>
                <c:pt idx="2">
                  <c:v>2.09</c:v>
                </c:pt>
                <c:pt idx="3">
                  <c:v>3.01</c:v>
                </c:pt>
                <c:pt idx="4">
                  <c:v>3.02</c:v>
                </c:pt>
                <c:pt idx="5">
                  <c:v>2.94</c:v>
                </c:pt>
                <c:pt idx="8">
                  <c:v>1.44</c:v>
                </c:pt>
                <c:pt idx="9">
                  <c:v>0.99</c:v>
                </c:pt>
                <c:pt idx="10">
                  <c:v>0.67999999999999994</c:v>
                </c:pt>
                <c:pt idx="1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8-4228-81D3-573C1A06366F}"/>
            </c:ext>
          </c:extLst>
        </c:ser>
        <c:ser>
          <c:idx val="1"/>
          <c:order val="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grafico'!$EW$30:$FH$30</c:f>
              <c:numCache>
                <c:formatCode>General</c:formatCode>
                <c:ptCount val="12"/>
                <c:pt idx="0">
                  <c:v>1.8299999999999998</c:v>
                </c:pt>
                <c:pt idx="1">
                  <c:v>2.3499999999999996</c:v>
                </c:pt>
                <c:pt idx="3">
                  <c:v>3.74</c:v>
                </c:pt>
                <c:pt idx="4">
                  <c:v>4.09</c:v>
                </c:pt>
                <c:pt idx="5">
                  <c:v>1.33</c:v>
                </c:pt>
                <c:pt idx="6">
                  <c:v>1.66</c:v>
                </c:pt>
                <c:pt idx="8">
                  <c:v>2.02</c:v>
                </c:pt>
                <c:pt idx="9">
                  <c:v>0.7</c:v>
                </c:pt>
                <c:pt idx="11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8-4228-81D3-573C1A06366F}"/>
            </c:ext>
          </c:extLst>
        </c:ser>
        <c:ser>
          <c:idx val="2"/>
          <c:order val="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grafico'!$FI$30:$FT$30</c:f>
              <c:numCache>
                <c:formatCode>General</c:formatCode>
                <c:ptCount val="12"/>
                <c:pt idx="0">
                  <c:v>1.7500000000000002</c:v>
                </c:pt>
                <c:pt idx="1">
                  <c:v>2.29</c:v>
                </c:pt>
                <c:pt idx="3">
                  <c:v>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8-4228-81D3-573C1A063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4112"/>
        <c:axId val="1"/>
      </c:lineChart>
      <c:catAx>
        <c:axId val="11495241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24112"/>
        <c:crosses val="autoZero"/>
        <c:crossBetween val="between"/>
        <c:majorUnit val="1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5365106899447847E-2"/>
          <c:w val="0.13125427816348215"/>
          <c:h val="0.3079684071281786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#109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grafico'!$DY$31:$EJ$31</c:f>
              <c:numCache>
                <c:formatCode>General</c:formatCode>
                <c:ptCount val="12"/>
                <c:pt idx="9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5-4DE1-8774-43EDEA407D93}"/>
            </c:ext>
          </c:extLst>
        </c:ser>
        <c:ser>
          <c:idx val="0"/>
          <c:order val="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grafico'!$EK$31:$EV$31</c:f>
              <c:numCache>
                <c:formatCode>General</c:formatCode>
                <c:ptCount val="12"/>
                <c:pt idx="6">
                  <c:v>28.84</c:v>
                </c:pt>
                <c:pt idx="7">
                  <c:v>27.63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A5-4DE1-8774-43EDEA407D93}"/>
            </c:ext>
          </c:extLst>
        </c:ser>
        <c:ser>
          <c:idx val="1"/>
          <c:order val="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grafico'!$EW$31:$FH$31</c:f>
              <c:numCache>
                <c:formatCode>General</c:formatCode>
                <c:ptCount val="12"/>
                <c:pt idx="10">
                  <c:v>28.42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A5-4DE1-8774-43EDEA407D93}"/>
            </c:ext>
          </c:extLst>
        </c:ser>
        <c:ser>
          <c:idx val="2"/>
          <c:order val="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grafico'!$FI$31:$FT$31</c:f>
              <c:numCache>
                <c:formatCode>General</c:formatCode>
                <c:ptCount val="12"/>
                <c:pt idx="2">
                  <c:v>26.66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A5-4DE1-8774-43EDEA407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31312"/>
        <c:axId val="1"/>
      </c:lineChart>
      <c:catAx>
        <c:axId val="11495313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2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/>
                  <a:t>Nivel</a:t>
                </a:r>
                <a:r>
                  <a:rPr lang="es-CR" baseline="0"/>
                  <a:t> dinámico </a:t>
                </a:r>
                <a:r>
                  <a:rPr lang="es-CR"/>
                  <a:t>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31312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5365106899447847E-2"/>
          <c:w val="0.13125427816348215"/>
          <c:h val="0.3079684071281786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Don Julio #111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grafico'!$DY$29:$EJ$29</c:f>
              <c:numCache>
                <c:formatCode>General</c:formatCode>
                <c:ptCount val="12"/>
                <c:pt idx="11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60-4EC8-B78E-D2EBECE6BBE8}"/>
            </c:ext>
          </c:extLst>
        </c:ser>
        <c:ser>
          <c:idx val="0"/>
          <c:order val="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grafico'!$EK$29:$EV$29</c:f>
              <c:numCache>
                <c:formatCode>General</c:formatCode>
                <c:ptCount val="12"/>
                <c:pt idx="1">
                  <c:v>6.83</c:v>
                </c:pt>
                <c:pt idx="5">
                  <c:v>10.299999999999999</c:v>
                </c:pt>
                <c:pt idx="6">
                  <c:v>10.27</c:v>
                </c:pt>
                <c:pt idx="7">
                  <c:v>10.15</c:v>
                </c:pt>
                <c:pt idx="9">
                  <c:v>7.8699999999999992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60-4EC8-B78E-D2EBECE6BBE8}"/>
            </c:ext>
          </c:extLst>
        </c:ser>
        <c:ser>
          <c:idx val="1"/>
          <c:order val="2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grafico'!$EW$29:$FH$29</c:f>
              <c:numCache>
                <c:formatCode>General</c:formatCode>
                <c:ptCount val="12"/>
                <c:pt idx="4">
                  <c:v>12.28</c:v>
                </c:pt>
                <c:pt idx="9">
                  <c:v>4.8499999999999996</c:v>
                </c:pt>
                <c:pt idx="10">
                  <c:v>2.8200000000000003</c:v>
                </c:pt>
                <c:pt idx="11">
                  <c:v>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60-4EC8-B78E-D2EBECE6BBE8}"/>
            </c:ext>
          </c:extLst>
        </c:ser>
        <c:ser>
          <c:idx val="2"/>
          <c:order val="3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grafico'!$FI$29:$FT$29</c:f>
              <c:numCache>
                <c:formatCode>General</c:formatCode>
                <c:ptCount val="12"/>
                <c:pt idx="2">
                  <c:v>8.1399999999999988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60-4EC8-B78E-D2EBECE6B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6512"/>
        <c:axId val="1"/>
      </c:lineChart>
      <c:catAx>
        <c:axId val="11495265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dinpamico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2651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5365106899447847E-2"/>
          <c:w val="0.13125427816348215"/>
          <c:h val="0.3079684071281786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100" b="1" baseline="0"/>
              <a:t>Pozo ASADA Quebrada Ganado Cacique</a:t>
            </a:r>
          </a:p>
        </c:rich>
      </c:tx>
      <c:layout>
        <c:manualLayout>
          <c:xMode val="edge"/>
          <c:yMode val="edge"/>
          <c:x val="0.29830555555555555"/>
          <c:y val="1.85379916755256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74584426946632"/>
          <c:y val="0.11164706822578367"/>
          <c:w val="0.8113661417322835"/>
          <c:h val="0.75523789872293867"/>
        </c:manualLayout>
      </c:layout>
      <c:lineChart>
        <c:grouping val="standard"/>
        <c:varyColors val="0"/>
        <c:ser>
          <c:idx val="1"/>
          <c:order val="0"/>
          <c:tx>
            <c:v>Profundidad del nivel dinámico (m)</c:v>
          </c:tx>
          <c:spPr>
            <a:ln w="19050">
              <a:solidFill>
                <a:schemeClr val="tx2"/>
              </a:solidFill>
            </a:ln>
          </c:spPr>
          <c:marker>
            <c:symbol val="circle"/>
            <c:size val="3"/>
            <c:spPr>
              <a:solidFill>
                <a:schemeClr val="tx2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grafico'!$Q$37:$EV$37</c:f>
              <c:numCache>
                <c:formatCode>General</c:formatCode>
                <c:ptCount val="136"/>
                <c:pt idx="0">
                  <c:v>7.5499999999999989</c:v>
                </c:pt>
                <c:pt idx="1">
                  <c:v>7.6899999999999995</c:v>
                </c:pt>
                <c:pt idx="4">
                  <c:v>8.879999999999999</c:v>
                </c:pt>
                <c:pt idx="5">
                  <c:v>10.18</c:v>
                </c:pt>
                <c:pt idx="6">
                  <c:v>10.69</c:v>
                </c:pt>
                <c:pt idx="7">
                  <c:v>11.629999999999999</c:v>
                </c:pt>
                <c:pt idx="8">
                  <c:v>11.73</c:v>
                </c:pt>
                <c:pt idx="9">
                  <c:v>9.879999999999999</c:v>
                </c:pt>
                <c:pt idx="10">
                  <c:v>8.98</c:v>
                </c:pt>
                <c:pt idx="13">
                  <c:v>7.0699999999999994</c:v>
                </c:pt>
                <c:pt idx="14">
                  <c:v>7.7899999999999991</c:v>
                </c:pt>
                <c:pt idx="15">
                  <c:v>9.31</c:v>
                </c:pt>
                <c:pt idx="16">
                  <c:v>10.01</c:v>
                </c:pt>
                <c:pt idx="17">
                  <c:v>10.61</c:v>
                </c:pt>
                <c:pt idx="18">
                  <c:v>11.14</c:v>
                </c:pt>
                <c:pt idx="19">
                  <c:v>12.18</c:v>
                </c:pt>
                <c:pt idx="20">
                  <c:v>11.58</c:v>
                </c:pt>
                <c:pt idx="21">
                  <c:v>10.629999999999999</c:v>
                </c:pt>
                <c:pt idx="22">
                  <c:v>10.61</c:v>
                </c:pt>
                <c:pt idx="23">
                  <c:v>10.18</c:v>
                </c:pt>
                <c:pt idx="26">
                  <c:v>8.7199999999999989</c:v>
                </c:pt>
                <c:pt idx="28">
                  <c:v>10.6</c:v>
                </c:pt>
                <c:pt idx="29">
                  <c:v>11.15</c:v>
                </c:pt>
                <c:pt idx="31">
                  <c:v>12.03</c:v>
                </c:pt>
                <c:pt idx="33">
                  <c:v>12.03</c:v>
                </c:pt>
                <c:pt idx="34">
                  <c:v>11.83</c:v>
                </c:pt>
                <c:pt idx="35">
                  <c:v>11.76</c:v>
                </c:pt>
                <c:pt idx="36">
                  <c:v>11.629999999999999</c:v>
                </c:pt>
                <c:pt idx="37">
                  <c:v>10.02</c:v>
                </c:pt>
                <c:pt idx="38">
                  <c:v>10.210000000000001</c:v>
                </c:pt>
                <c:pt idx="40">
                  <c:v>9.61</c:v>
                </c:pt>
                <c:pt idx="41">
                  <c:v>10.43</c:v>
                </c:pt>
                <c:pt idx="42">
                  <c:v>12.27</c:v>
                </c:pt>
                <c:pt idx="43">
                  <c:v>12.81</c:v>
                </c:pt>
                <c:pt idx="44">
                  <c:v>12.52</c:v>
                </c:pt>
                <c:pt idx="45">
                  <c:v>11.37</c:v>
                </c:pt>
                <c:pt idx="48">
                  <c:v>8.6999999999999993</c:v>
                </c:pt>
                <c:pt idx="50">
                  <c:v>8.57</c:v>
                </c:pt>
                <c:pt idx="51">
                  <c:v>7.67</c:v>
                </c:pt>
                <c:pt idx="53">
                  <c:v>10.14</c:v>
                </c:pt>
                <c:pt idx="54">
                  <c:v>10.84</c:v>
                </c:pt>
                <c:pt idx="57">
                  <c:v>12.36</c:v>
                </c:pt>
                <c:pt idx="58">
                  <c:v>9.5299999999999994</c:v>
                </c:pt>
                <c:pt idx="59">
                  <c:v>9.26</c:v>
                </c:pt>
                <c:pt idx="62">
                  <c:v>8.59</c:v>
                </c:pt>
                <c:pt idx="63">
                  <c:v>8.32</c:v>
                </c:pt>
                <c:pt idx="64">
                  <c:v>9.59</c:v>
                </c:pt>
                <c:pt idx="65">
                  <c:v>9.9699999999999989</c:v>
                </c:pt>
                <c:pt idx="66">
                  <c:v>10.879999999999999</c:v>
                </c:pt>
                <c:pt idx="76">
                  <c:v>10.94</c:v>
                </c:pt>
                <c:pt idx="77">
                  <c:v>11.33</c:v>
                </c:pt>
                <c:pt idx="79">
                  <c:v>12.95</c:v>
                </c:pt>
                <c:pt idx="81">
                  <c:v>12.03</c:v>
                </c:pt>
                <c:pt idx="84">
                  <c:v>9.84</c:v>
                </c:pt>
                <c:pt idx="86">
                  <c:v>9.2799999999999994</c:v>
                </c:pt>
                <c:pt idx="88">
                  <c:v>11.28</c:v>
                </c:pt>
                <c:pt idx="89">
                  <c:v>12</c:v>
                </c:pt>
                <c:pt idx="90">
                  <c:v>12.75</c:v>
                </c:pt>
                <c:pt idx="91">
                  <c:v>13.459999999999999</c:v>
                </c:pt>
                <c:pt idx="92">
                  <c:v>13.96</c:v>
                </c:pt>
                <c:pt idx="93">
                  <c:v>12.209999999999999</c:v>
                </c:pt>
                <c:pt idx="99">
                  <c:v>9.32</c:v>
                </c:pt>
                <c:pt idx="104">
                  <c:v>12.03</c:v>
                </c:pt>
                <c:pt idx="106">
                  <c:v>11.629999999999999</c:v>
                </c:pt>
                <c:pt idx="107">
                  <c:v>11.17</c:v>
                </c:pt>
                <c:pt idx="108">
                  <c:v>7.1499999999999995</c:v>
                </c:pt>
                <c:pt idx="109">
                  <c:v>8.74</c:v>
                </c:pt>
                <c:pt idx="110">
                  <c:v>9.2099999999999991</c:v>
                </c:pt>
                <c:pt idx="113">
                  <c:v>11.07</c:v>
                </c:pt>
                <c:pt idx="114">
                  <c:v>11.98</c:v>
                </c:pt>
                <c:pt idx="115">
                  <c:v>11.78</c:v>
                </c:pt>
                <c:pt idx="116">
                  <c:v>11.73</c:v>
                </c:pt>
                <c:pt idx="117">
                  <c:v>7.92</c:v>
                </c:pt>
                <c:pt idx="118">
                  <c:v>8.23</c:v>
                </c:pt>
                <c:pt idx="119">
                  <c:v>8.35</c:v>
                </c:pt>
                <c:pt idx="120">
                  <c:v>7.8100000000000005</c:v>
                </c:pt>
                <c:pt idx="121">
                  <c:v>7.629999999999999</c:v>
                </c:pt>
                <c:pt idx="122">
                  <c:v>8.08</c:v>
                </c:pt>
                <c:pt idx="125">
                  <c:v>11.629999999999999</c:v>
                </c:pt>
                <c:pt idx="127">
                  <c:v>12.459999999999999</c:v>
                </c:pt>
                <c:pt idx="128">
                  <c:v>12.969999999999999</c:v>
                </c:pt>
                <c:pt idx="129">
                  <c:v>13.11</c:v>
                </c:pt>
                <c:pt idx="131">
                  <c:v>13.27</c:v>
                </c:pt>
                <c:pt idx="133">
                  <c:v>9.3699999999999992</c:v>
                </c:pt>
                <c:pt idx="134">
                  <c:v>9.2199999999999989</c:v>
                </c:pt>
                <c:pt idx="135">
                  <c:v>9.9699999999999989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8E-4C9D-BFCF-6763E8D68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2672"/>
        <c:axId val="1"/>
      </c:lineChart>
      <c:catAx>
        <c:axId val="11495226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24"/>
        <c:noMultiLvlLbl val="0"/>
      </c:catAx>
      <c:valAx>
        <c:axId val="1"/>
        <c:scaling>
          <c:orientation val="maxMin"/>
          <c:max val="16"/>
          <c:min val="4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dinámico (m)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376925710373159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22672"/>
        <c:crosses val="autoZero"/>
        <c:crossBetween val="between"/>
      </c:valAx>
      <c:spPr>
        <a:solidFill>
          <a:schemeClr val="bg1"/>
        </a:solidFill>
        <a:ln w="635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100" b="1" baseline="0"/>
              <a:t>Pozo ASADA Quebrada Ganado Cacique</a:t>
            </a:r>
          </a:p>
        </c:rich>
      </c:tx>
      <c:layout>
        <c:manualLayout>
          <c:xMode val="edge"/>
          <c:yMode val="edge"/>
          <c:x val="0.21775"/>
          <c:y val="1.853364352183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09492563429571"/>
          <c:y val="0.13128968326788273"/>
          <c:w val="0.70529352580927385"/>
          <c:h val="0.75370471272772444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grafico'!$I$37:$T$37</c:f>
              <c:numCache>
                <c:formatCode>General</c:formatCode>
                <c:ptCount val="12"/>
                <c:pt idx="8">
                  <c:v>7.5499999999999989</c:v>
                </c:pt>
                <c:pt idx="9">
                  <c:v>7.6899999999999995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93-4B60-ACDC-77FFBC894CCE}"/>
            </c:ext>
          </c:extLst>
        </c:ser>
        <c:ser>
          <c:idx val="1"/>
          <c:order val="1"/>
          <c:tx>
            <c:v>2013</c:v>
          </c:tx>
          <c:spPr>
            <a:ln w="19050"/>
          </c:spPr>
          <c:marker>
            <c:symbol val="squar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grafico'!$U$37:$AF$37</c:f>
              <c:numCache>
                <c:formatCode>General</c:formatCode>
                <c:ptCount val="12"/>
                <c:pt idx="0">
                  <c:v>8.879999999999999</c:v>
                </c:pt>
                <c:pt idx="1">
                  <c:v>10.18</c:v>
                </c:pt>
                <c:pt idx="2">
                  <c:v>10.69</c:v>
                </c:pt>
                <c:pt idx="3">
                  <c:v>11.629999999999999</c:v>
                </c:pt>
                <c:pt idx="4">
                  <c:v>11.73</c:v>
                </c:pt>
                <c:pt idx="5">
                  <c:v>9.879999999999999</c:v>
                </c:pt>
                <c:pt idx="6">
                  <c:v>8.98</c:v>
                </c:pt>
                <c:pt idx="9">
                  <c:v>7.0699999999999994</c:v>
                </c:pt>
                <c:pt idx="10">
                  <c:v>7.7899999999999991</c:v>
                </c:pt>
                <c:pt idx="1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93-4B60-ACDC-77FFBC894CCE}"/>
            </c:ext>
          </c:extLst>
        </c:ser>
        <c:ser>
          <c:idx val="2"/>
          <c:order val="2"/>
          <c:tx>
            <c:v>2014</c:v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grafico'!$AG$19:$AR$19</c:f>
              <c:numCache>
                <c:formatCode>General</c:formatCode>
                <c:ptCount val="12"/>
                <c:pt idx="0">
                  <c:v>10.01</c:v>
                </c:pt>
                <c:pt idx="1">
                  <c:v>10.61</c:v>
                </c:pt>
                <c:pt idx="2">
                  <c:v>11.14</c:v>
                </c:pt>
                <c:pt idx="3">
                  <c:v>12.18</c:v>
                </c:pt>
                <c:pt idx="4">
                  <c:v>11.58</c:v>
                </c:pt>
                <c:pt idx="5">
                  <c:v>10.629999999999999</c:v>
                </c:pt>
                <c:pt idx="6">
                  <c:v>10.61</c:v>
                </c:pt>
                <c:pt idx="7">
                  <c:v>10.18</c:v>
                </c:pt>
                <c:pt idx="10">
                  <c:v>8.7199999999999989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93-4B60-ACDC-77FFBC894CCE}"/>
            </c:ext>
          </c:extLst>
        </c:ser>
        <c:ser>
          <c:idx val="3"/>
          <c:order val="3"/>
          <c:tx>
            <c:v>2015</c:v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grafico'!$AS$19:$BD$19</c:f>
              <c:numCache>
                <c:formatCode>General</c:formatCode>
                <c:ptCount val="12"/>
                <c:pt idx="0">
                  <c:v>10.6</c:v>
                </c:pt>
                <c:pt idx="1">
                  <c:v>11.15</c:v>
                </c:pt>
                <c:pt idx="3">
                  <c:v>12.03</c:v>
                </c:pt>
                <c:pt idx="5">
                  <c:v>12.03</c:v>
                </c:pt>
                <c:pt idx="6">
                  <c:v>11.83</c:v>
                </c:pt>
                <c:pt idx="7">
                  <c:v>11.76</c:v>
                </c:pt>
                <c:pt idx="8">
                  <c:v>11.629999999999999</c:v>
                </c:pt>
                <c:pt idx="9">
                  <c:v>10.02</c:v>
                </c:pt>
                <c:pt idx="10">
                  <c:v>10.210000000000001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93-4B60-ACDC-77FFBC894CCE}"/>
            </c:ext>
          </c:extLst>
        </c:ser>
        <c:ser>
          <c:idx val="4"/>
          <c:order val="4"/>
          <c:tx>
            <c:v>2016</c:v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grafico'!$BE$19:$BP$19</c:f>
              <c:numCache>
                <c:formatCode>General</c:formatCode>
                <c:ptCount val="12"/>
                <c:pt idx="0">
                  <c:v>9.61</c:v>
                </c:pt>
                <c:pt idx="1">
                  <c:v>10.43</c:v>
                </c:pt>
                <c:pt idx="2">
                  <c:v>12.27</c:v>
                </c:pt>
                <c:pt idx="3">
                  <c:v>12.81</c:v>
                </c:pt>
                <c:pt idx="4">
                  <c:v>12.52</c:v>
                </c:pt>
                <c:pt idx="5">
                  <c:v>11.37</c:v>
                </c:pt>
                <c:pt idx="8">
                  <c:v>8.6999999999999993</c:v>
                </c:pt>
                <c:pt idx="10">
                  <c:v>8.57</c:v>
                </c:pt>
                <c:pt idx="11">
                  <c:v>7.67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93-4B60-ACDC-77FFBC894CCE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grafico'!$BQ$19:$CB$19</c:f>
              <c:numCache>
                <c:formatCode>General</c:formatCode>
                <c:ptCount val="12"/>
                <c:pt idx="1">
                  <c:v>10.14</c:v>
                </c:pt>
                <c:pt idx="2">
                  <c:v>10.84</c:v>
                </c:pt>
                <c:pt idx="5">
                  <c:v>12.36</c:v>
                </c:pt>
                <c:pt idx="6">
                  <c:v>9.5299999999999994</c:v>
                </c:pt>
                <c:pt idx="7">
                  <c:v>9.26</c:v>
                </c:pt>
                <c:pt idx="10">
                  <c:v>8.59</c:v>
                </c:pt>
                <c:pt idx="11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93-4B60-ACDC-77FFBC894CCE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grafico'!$CC$19:$CN$19</c:f>
              <c:numCache>
                <c:formatCode>General</c:formatCode>
                <c:ptCount val="12"/>
                <c:pt idx="0">
                  <c:v>9.59</c:v>
                </c:pt>
                <c:pt idx="1">
                  <c:v>9.9699999999999989</c:v>
                </c:pt>
                <c:pt idx="2">
                  <c:v>10.879999999999999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93-4B60-ACDC-77FFBC894CCE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circle"/>
            <c:size val="3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grafico'!$CO$19:$CZ$19</c:f>
              <c:numCache>
                <c:formatCode>General</c:formatCode>
                <c:ptCount val="12"/>
                <c:pt idx="0">
                  <c:v>10.94</c:v>
                </c:pt>
                <c:pt idx="1">
                  <c:v>11.33</c:v>
                </c:pt>
                <c:pt idx="3">
                  <c:v>12.95</c:v>
                </c:pt>
                <c:pt idx="5">
                  <c:v>12.03</c:v>
                </c:pt>
                <c:pt idx="8">
                  <c:v>9.84</c:v>
                </c:pt>
                <c:pt idx="10">
                  <c:v>9.2799999999999994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93-4B60-ACDC-77FFBC894CCE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grafico'!$DA$19:$DL$19</c:f>
              <c:numCache>
                <c:formatCode>General</c:formatCode>
                <c:ptCount val="12"/>
                <c:pt idx="0">
                  <c:v>11.28</c:v>
                </c:pt>
                <c:pt idx="1">
                  <c:v>12</c:v>
                </c:pt>
                <c:pt idx="2">
                  <c:v>12.75</c:v>
                </c:pt>
                <c:pt idx="3">
                  <c:v>13.459999999999999</c:v>
                </c:pt>
                <c:pt idx="4">
                  <c:v>13.96</c:v>
                </c:pt>
                <c:pt idx="5">
                  <c:v>12.209999999999999</c:v>
                </c:pt>
                <c:pt idx="11">
                  <c:v>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B93-4B60-ACDC-77FFBC894CCE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grafico'!$DM$19:$DX$19</c:f>
              <c:numCache>
                <c:formatCode>General</c:formatCode>
                <c:ptCount val="12"/>
                <c:pt idx="4">
                  <c:v>12.03</c:v>
                </c:pt>
                <c:pt idx="6">
                  <c:v>11.629999999999999</c:v>
                </c:pt>
                <c:pt idx="7">
                  <c:v>11.17</c:v>
                </c:pt>
                <c:pt idx="8">
                  <c:v>7.1499999999999995</c:v>
                </c:pt>
                <c:pt idx="9">
                  <c:v>8.74</c:v>
                </c:pt>
                <c:pt idx="10">
                  <c:v>9.2099999999999991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B93-4B60-ACDC-77FFBC894CCE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grafico'!$DY$19:$EJ$19</c:f>
              <c:numCache>
                <c:formatCode>General</c:formatCode>
                <c:ptCount val="12"/>
                <c:pt idx="1">
                  <c:v>11.07</c:v>
                </c:pt>
                <c:pt idx="2">
                  <c:v>11.98</c:v>
                </c:pt>
                <c:pt idx="3">
                  <c:v>11.78</c:v>
                </c:pt>
                <c:pt idx="4">
                  <c:v>11.73</c:v>
                </c:pt>
                <c:pt idx="5">
                  <c:v>7.92</c:v>
                </c:pt>
                <c:pt idx="6">
                  <c:v>8.23</c:v>
                </c:pt>
                <c:pt idx="7">
                  <c:v>8.35</c:v>
                </c:pt>
                <c:pt idx="8">
                  <c:v>7.8100000000000005</c:v>
                </c:pt>
                <c:pt idx="9">
                  <c:v>7.629999999999999</c:v>
                </c:pt>
                <c:pt idx="10">
                  <c:v>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93-4B60-ACDC-77FFBC894CCE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grafico'!$EK$37:$EV$37</c:f>
              <c:numCache>
                <c:formatCode>General</c:formatCode>
                <c:ptCount val="12"/>
                <c:pt idx="1">
                  <c:v>11.629999999999999</c:v>
                </c:pt>
                <c:pt idx="3">
                  <c:v>12.459999999999999</c:v>
                </c:pt>
                <c:pt idx="4">
                  <c:v>12.969999999999999</c:v>
                </c:pt>
                <c:pt idx="5">
                  <c:v>13.11</c:v>
                </c:pt>
                <c:pt idx="7">
                  <c:v>13.27</c:v>
                </c:pt>
                <c:pt idx="9">
                  <c:v>9.3699999999999992</c:v>
                </c:pt>
                <c:pt idx="10">
                  <c:v>9.2199999999999989</c:v>
                </c:pt>
                <c:pt idx="11">
                  <c:v>9.9699999999999989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B93-4B60-ACDC-77FFBC894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9872"/>
        <c:axId val="1"/>
      </c:lineChart>
      <c:catAx>
        <c:axId val="1149529872"/>
        <c:scaling>
          <c:orientation val="minMax"/>
        </c:scaling>
        <c:delete val="0"/>
        <c:axPos val="b"/>
        <c:numFmt formatCode="mmm\-yy" sourceLinked="0"/>
        <c:majorTickMark val="cross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dinámico (m)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619914101646384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29872"/>
        <c:crosses val="autoZero"/>
        <c:crossBetween val="between"/>
      </c:valAx>
      <c:spPr>
        <a:solidFill>
          <a:schemeClr val="bg1"/>
        </a:solidFill>
        <a:ln w="6350"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85419450868297908"/>
          <c:y val="8.9350096264711076E-2"/>
          <c:w val="0.13125427816348215"/>
          <c:h val="0.8591355410068372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100" b="1" baseline="0"/>
              <a:t>Pozo Residencial Santiago</a:t>
            </a:r>
          </a:p>
        </c:rich>
      </c:tx>
      <c:layout>
        <c:manualLayout>
          <c:xMode val="edge"/>
          <c:yMode val="edge"/>
          <c:x val="0.37636111111111115"/>
          <c:y val="1.4117499011253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16447944007002"/>
          <c:y val="9.5082538212135234E-2"/>
          <c:w val="0.82783552055993015"/>
          <c:h val="0.77362976686737683"/>
        </c:manualLayout>
      </c:layout>
      <c:lineChart>
        <c:grouping val="standard"/>
        <c:varyColors val="0"/>
        <c:ser>
          <c:idx val="0"/>
          <c:order val="0"/>
          <c:tx>
            <c:v>Profundidad del nivel estático (m)</c:v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grafico'!$Q$34:$EV$34</c:f>
              <c:numCache>
                <c:formatCode>General</c:formatCode>
                <c:ptCount val="1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A-4DAC-B68C-32D84DCB4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28912"/>
        <c:axId val="1"/>
      </c:lineChart>
      <c:dateAx>
        <c:axId val="11495289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Offset val="100"/>
        <c:baseTimeUnit val="months"/>
        <c:majorUnit val="24"/>
        <c:majorTimeUnit val="months"/>
      </c:dateAx>
      <c:valAx>
        <c:axId val="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estático (m)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80127997698917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28912"/>
        <c:crosses val="autoZero"/>
        <c:crossBetween val="between"/>
        <c:majorUnit val="0.5"/>
      </c:valAx>
      <c:spPr>
        <a:solidFill>
          <a:schemeClr val="bg1"/>
        </a:solidFill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200" b="1" baseline="0"/>
              <a:t>Pozo Residencial Santiago</a:t>
            </a:r>
          </a:p>
        </c:rich>
      </c:tx>
      <c:layout>
        <c:manualLayout>
          <c:xMode val="edge"/>
          <c:yMode val="edge"/>
          <c:x val="0.36802777777777779"/>
          <c:y val="1.4117499011253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80336832895888"/>
          <c:y val="0.11390606762389996"/>
          <c:w val="0.693029527559055"/>
          <c:h val="0.73742436313107917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grafico'!$I$20:$T$20</c:f>
              <c:numCache>
                <c:formatCode>0.00</c:formatCode>
                <c:ptCount val="12"/>
                <c:pt idx="8" formatCode="General">
                  <c:v>3.9999999999999925E-2</c:v>
                </c:pt>
                <c:pt idx="9" formatCode="General">
                  <c:v>1.9999999999999907E-2</c:v>
                </c:pt>
                <c:pt idx="10" formatCode="General">
                  <c:v>8.9999999999999969E-2</c:v>
                </c:pt>
                <c:pt idx="11" formatCode="General">
                  <c:v>0.10999999999999999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2-43AD-B301-B3BC81DB042A}"/>
            </c:ext>
          </c:extLst>
        </c:ser>
        <c:ser>
          <c:idx val="1"/>
          <c:order val="1"/>
          <c:tx>
            <c:v>2013</c:v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grafico'!$U$20:$AF$20</c:f>
              <c:numCache>
                <c:formatCode>General</c:formatCode>
                <c:ptCount val="12"/>
                <c:pt idx="1">
                  <c:v>0.25</c:v>
                </c:pt>
                <c:pt idx="2">
                  <c:v>0.19999999999999996</c:v>
                </c:pt>
                <c:pt idx="3">
                  <c:v>0.25</c:v>
                </c:pt>
                <c:pt idx="4">
                  <c:v>0.14999999999999991</c:v>
                </c:pt>
                <c:pt idx="5">
                  <c:v>0.1399999999999999</c:v>
                </c:pt>
                <c:pt idx="6">
                  <c:v>4.9999999999999933E-2</c:v>
                </c:pt>
                <c:pt idx="7">
                  <c:v>4.9999999999999933E-2</c:v>
                </c:pt>
                <c:pt idx="8">
                  <c:v>1.9999999999999907E-2</c:v>
                </c:pt>
                <c:pt idx="9">
                  <c:v>2.9999999999999916E-2</c:v>
                </c:pt>
                <c:pt idx="11">
                  <c:v>0.15999999999999992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E2-43AD-B301-B3BC81DB042A}"/>
            </c:ext>
          </c:extLst>
        </c:ser>
        <c:ser>
          <c:idx val="2"/>
          <c:order val="2"/>
          <c:tx>
            <c:v>2014</c:v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grafico'!$AG$20:$AR$20</c:f>
              <c:numCache>
                <c:formatCode>General</c:formatCode>
                <c:ptCount val="12"/>
                <c:pt idx="0">
                  <c:v>0.21999999999999997</c:v>
                </c:pt>
                <c:pt idx="1">
                  <c:v>0.18999999999999995</c:v>
                </c:pt>
                <c:pt idx="2">
                  <c:v>9.9999999999999978E-2</c:v>
                </c:pt>
                <c:pt idx="3">
                  <c:v>0</c:v>
                </c:pt>
                <c:pt idx="5">
                  <c:v>1.9999999999999907E-2</c:v>
                </c:pt>
                <c:pt idx="6">
                  <c:v>0.3899999999999999</c:v>
                </c:pt>
                <c:pt idx="7">
                  <c:v>3.9999999999999925E-2</c:v>
                </c:pt>
                <c:pt idx="8">
                  <c:v>9.9999999999999978E-2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E2-43AD-B301-B3BC81DB042A}"/>
            </c:ext>
          </c:extLst>
        </c:ser>
        <c:ser>
          <c:idx val="3"/>
          <c:order val="3"/>
          <c:tx>
            <c:v>2015</c:v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grafico'!$AS$20:$BA$20</c:f>
              <c:numCache>
                <c:formatCode>General</c:formatCode>
                <c:ptCount val="9"/>
                <c:pt idx="1">
                  <c:v>3.9999999999999925E-2</c:v>
                </c:pt>
                <c:pt idx="2">
                  <c:v>6.9999999999999951E-2</c:v>
                </c:pt>
                <c:pt idx="3">
                  <c:v>2.9999999999999916E-2</c:v>
                </c:pt>
                <c:pt idx="4">
                  <c:v>0.57999999999999996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E2-43AD-B301-B3BC81DB042A}"/>
            </c:ext>
          </c:extLst>
        </c:ser>
        <c:ser>
          <c:idx val="4"/>
          <c:order val="4"/>
          <c:tx>
            <c:v>2016</c:v>
          </c:tx>
          <c:spPr>
            <a:ln w="19050"/>
          </c:spPr>
          <c:marker>
            <c:symbol val="star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('Datos para grafico'!$BE$20:$BI$20,'Datos para grafico'!$BK$20:$BP$20)</c:f>
              <c:numCache>
                <c:formatCode>General</c:formatCode>
                <c:ptCount val="11"/>
                <c:pt idx="0">
                  <c:v>7.999999999999996E-2</c:v>
                </c:pt>
                <c:pt idx="1">
                  <c:v>-6.0000000000000053E-2</c:v>
                </c:pt>
                <c:pt idx="2">
                  <c:v>0.22999999999999998</c:v>
                </c:pt>
                <c:pt idx="3">
                  <c:v>0.14999999999999991</c:v>
                </c:pt>
                <c:pt idx="4">
                  <c:v>0.12</c:v>
                </c:pt>
                <c:pt idx="5">
                  <c:v>2.9999999999999916E-2</c:v>
                </c:pt>
                <c:pt idx="6">
                  <c:v>-0.18000000000000005</c:v>
                </c:pt>
                <c:pt idx="7">
                  <c:v>-0.17000000000000004</c:v>
                </c:pt>
                <c:pt idx="9">
                  <c:v>-0.15000000000000002</c:v>
                </c:pt>
                <c:pt idx="10">
                  <c:v>-0.32000000000000006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E2-43AD-B301-B3BC81DB042A}"/>
            </c:ext>
          </c:extLst>
        </c:ser>
        <c:ser>
          <c:idx val="5"/>
          <c:order val="5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spPr>
            <a:ln w="19050"/>
          </c:spPr>
          <c:marker>
            <c:symbol val="circ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('Datos para grafico'!$BQ$20:$BR$20,'Datos para grafico'!$BT$20:$BW$20,'Datos para grafico'!$BY$20:$CB$20)</c:f>
              <c:numCache>
                <c:formatCode>General</c:formatCode>
                <c:ptCount val="10"/>
                <c:pt idx="1">
                  <c:v>-4.0000000000000036E-2</c:v>
                </c:pt>
                <c:pt idx="2">
                  <c:v>-0.27</c:v>
                </c:pt>
                <c:pt idx="3">
                  <c:v>-0.39</c:v>
                </c:pt>
                <c:pt idx="6">
                  <c:v>0</c:v>
                </c:pt>
                <c:pt idx="7">
                  <c:v>-0.41000000000000003</c:v>
                </c:pt>
                <c:pt idx="8">
                  <c:v>-0.39</c:v>
                </c:pt>
                <c:pt idx="9">
                  <c:v>-0.45000000000000007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E2-43AD-B301-B3BC81DB042A}"/>
            </c:ext>
          </c:extLst>
        </c:ser>
        <c:ser>
          <c:idx val="6"/>
          <c:order val="6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('Datos para grafico'!$CC$20:$CE$20,'Datos para grafico'!$CG$20:$CN$20)</c:f>
              <c:numCache>
                <c:formatCode>General</c:formatCode>
                <c:ptCount val="11"/>
                <c:pt idx="1">
                  <c:v>-0.22000000000000003</c:v>
                </c:pt>
                <c:pt idx="2">
                  <c:v>-0.20000000000000007</c:v>
                </c:pt>
                <c:pt idx="3">
                  <c:v>-0.10000000000000003</c:v>
                </c:pt>
                <c:pt idx="4">
                  <c:v>-0.10000000000000003</c:v>
                </c:pt>
                <c:pt idx="9">
                  <c:v>-0.26000000000000006</c:v>
                </c:pt>
                <c:pt idx="10">
                  <c:v>-0.14000000000000007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AE2-43AD-B301-B3BC81DB042A}"/>
            </c:ext>
          </c:extLst>
        </c:ser>
        <c:ser>
          <c:idx val="7"/>
          <c:order val="7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square"/>
            <c:size val="3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grafico'!$CO$20:$CZ$20</c:f>
              <c:numCache>
                <c:formatCode>General</c:formatCode>
                <c:ptCount val="12"/>
                <c:pt idx="2">
                  <c:v>0.12</c:v>
                </c:pt>
                <c:pt idx="5">
                  <c:v>9.9999999999999978E-2</c:v>
                </c:pt>
                <c:pt idx="7">
                  <c:v>-1.0000000000000009E-2</c:v>
                </c:pt>
                <c:pt idx="8">
                  <c:v>-0.10000000000000003</c:v>
                </c:pt>
                <c:pt idx="9">
                  <c:v>-0.26000000000000006</c:v>
                </c:pt>
                <c:pt idx="11">
                  <c:v>-4.0000000000000036E-2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AE2-43AD-B301-B3BC81DB042A}"/>
            </c:ext>
          </c:extLst>
        </c:ser>
        <c:ser>
          <c:idx val="8"/>
          <c:order val="8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grafico'!$DA$20:$DL$20</c:f>
              <c:numCache>
                <c:formatCode>General</c:formatCode>
                <c:ptCount val="12"/>
                <c:pt idx="0">
                  <c:v>1.0000000000000009E-2</c:v>
                </c:pt>
                <c:pt idx="1">
                  <c:v>0.14999999999999991</c:v>
                </c:pt>
                <c:pt idx="2">
                  <c:v>0.16999999999999993</c:v>
                </c:pt>
                <c:pt idx="3">
                  <c:v>0.27999999999999992</c:v>
                </c:pt>
                <c:pt idx="8">
                  <c:v>0</c:v>
                </c:pt>
                <c:pt idx="9">
                  <c:v>-6.0000000000000053E-2</c:v>
                </c:pt>
                <c:pt idx="10">
                  <c:v>-0.18000000000000005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AE2-43AD-B301-B3BC81DB042A}"/>
            </c:ext>
          </c:extLst>
        </c:ser>
        <c:ser>
          <c:idx val="9"/>
          <c:order val="9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grafico'!$DM$20:$DX$20</c:f>
              <c:numCache>
                <c:formatCode>General</c:formatCode>
                <c:ptCount val="12"/>
                <c:pt idx="0">
                  <c:v>9.9999999999999978E-2</c:v>
                </c:pt>
                <c:pt idx="1">
                  <c:v>0.17999999999999994</c:v>
                </c:pt>
                <c:pt idx="2">
                  <c:v>0.17999999999999994</c:v>
                </c:pt>
                <c:pt idx="3">
                  <c:v>0.14999999999999991</c:v>
                </c:pt>
                <c:pt idx="4">
                  <c:v>0.14999999999999991</c:v>
                </c:pt>
                <c:pt idx="5">
                  <c:v>0.13</c:v>
                </c:pt>
                <c:pt idx="6">
                  <c:v>0.17999999999999994</c:v>
                </c:pt>
                <c:pt idx="7">
                  <c:v>0.14999999999999991</c:v>
                </c:pt>
                <c:pt idx="8">
                  <c:v>-0.18000000000000005</c:v>
                </c:pt>
                <c:pt idx="11">
                  <c:v>7.999999999999996E-2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AE2-43AD-B301-B3BC81DB042A}"/>
            </c:ext>
          </c:extLst>
        </c:ser>
        <c:ser>
          <c:idx val="10"/>
          <c:order val="10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grafico'!$DZ$20:$EJ$20</c:f>
              <c:numCache>
                <c:formatCode>General</c:formatCode>
                <c:ptCount val="11"/>
                <c:pt idx="0">
                  <c:v>0.20999999999999996</c:v>
                </c:pt>
                <c:pt idx="1">
                  <c:v>0.19999999999999996</c:v>
                </c:pt>
                <c:pt idx="3">
                  <c:v>0.14999999999999991</c:v>
                </c:pt>
                <c:pt idx="4">
                  <c:v>0.14999999999999991</c:v>
                </c:pt>
                <c:pt idx="5">
                  <c:v>0.33999999999999997</c:v>
                </c:pt>
                <c:pt idx="7">
                  <c:v>-7.0000000000000062E-2</c:v>
                </c:pt>
                <c:pt idx="9">
                  <c:v>-9.0000000000000024E-2</c:v>
                </c:pt>
                <c:pt idx="10">
                  <c:v>1.0000000000000009E-2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AE2-43AD-B301-B3BC81DB042A}"/>
            </c:ext>
          </c:extLst>
        </c:ser>
        <c:ser>
          <c:idx val="11"/>
          <c:order val="11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('Datos para grafico'!$EK$20:$EN$20,'Datos para grafico'!$EP$20:$ET$20,'Datos para grafico'!$EV$20)</c:f>
              <c:numCache>
                <c:formatCode>General</c:formatCode>
                <c:ptCount val="10"/>
                <c:pt idx="0">
                  <c:v>6.9999999999999951E-2</c:v>
                </c:pt>
                <c:pt idx="4">
                  <c:v>0.22999999999999998</c:v>
                </c:pt>
                <c:pt idx="6">
                  <c:v>0.33999999999999997</c:v>
                </c:pt>
                <c:pt idx="7">
                  <c:v>0.22999999999999998</c:v>
                </c:pt>
                <c:pt idx="9">
                  <c:v>0.19999999999999996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AE2-43AD-B301-B3BC81DB0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35152"/>
        <c:axId val="1"/>
      </c:lineChart>
      <c:catAx>
        <c:axId val="1149535152"/>
        <c:scaling>
          <c:orientation val="minMax"/>
        </c:scaling>
        <c:delete val="0"/>
        <c:axPos val="b"/>
        <c:numFmt formatCode="mmm\-yy" sourceLinked="0"/>
        <c:majorTickMark val="cross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/>
                  <a:t>Profuniddad del</a:t>
                </a:r>
              </a:p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/>
                  <a:t>nivel </a:t>
                </a:r>
                <a:r>
                  <a:rPr lang="es-CR" sz="900" baseline="0"/>
                  <a:t>estático</a:t>
                </a:r>
                <a:r>
                  <a:rPr lang="es-CR"/>
                  <a:t> (m)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8566497680940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35152"/>
        <c:crosses val="autoZero"/>
        <c:crossBetween val="between"/>
      </c:valAx>
      <c:spPr>
        <a:solidFill>
          <a:schemeClr val="bg1"/>
        </a:solidFill>
        <a:ln w="635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521111074422888"/>
          <c:y val="0.10034925625524922"/>
          <c:w val="0.13125427816348215"/>
          <c:h val="0.768190858229838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200" b="1" baseline="0"/>
              <a:t>Pozo Punta Leona TS 88</a:t>
            </a:r>
          </a:p>
        </c:rich>
      </c:tx>
      <c:layout>
        <c:manualLayout>
          <c:xMode val="edge"/>
          <c:yMode val="edge"/>
          <c:x val="0.33790966754155732"/>
          <c:y val="1.41007946089118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09492563429569"/>
          <c:y val="9.4430082256169223E-2"/>
          <c:w val="0.8294606299212598"/>
          <c:h val="0.7682754361587153"/>
        </c:manualLayout>
      </c:layout>
      <c:lineChart>
        <c:grouping val="standard"/>
        <c:varyColors val="0"/>
        <c:ser>
          <c:idx val="0"/>
          <c:order val="0"/>
          <c:spPr>
            <a:ln w="1905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circle"/>
            <c:size val="3"/>
          </c:marker>
          <c:cat>
            <c:numRef>
              <c:f>'Datos para grafico'!$BQ$2:$EV$2</c:f>
              <c:numCache>
                <c:formatCode>mmm\-yy</c:formatCode>
                <c:ptCount val="8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'Datos para grafico'!$BQ$38:$EV$38</c:f>
              <c:numCache>
                <c:formatCode>General</c:formatCode>
                <c:ptCount val="84"/>
                <c:pt idx="4">
                  <c:v>2.44</c:v>
                </c:pt>
                <c:pt idx="5">
                  <c:v>1.28</c:v>
                </c:pt>
                <c:pt idx="6">
                  <c:v>1.36</c:v>
                </c:pt>
                <c:pt idx="7">
                  <c:v>1.4</c:v>
                </c:pt>
                <c:pt idx="8">
                  <c:v>1.41</c:v>
                </c:pt>
                <c:pt idx="9">
                  <c:v>1.47</c:v>
                </c:pt>
                <c:pt idx="10">
                  <c:v>1.4</c:v>
                </c:pt>
                <c:pt idx="11">
                  <c:v>1.39</c:v>
                </c:pt>
                <c:pt idx="13">
                  <c:v>1.7899999999999998</c:v>
                </c:pt>
                <c:pt idx="14">
                  <c:v>2.2000000000000002</c:v>
                </c:pt>
                <c:pt idx="15">
                  <c:v>2.6500000000000004</c:v>
                </c:pt>
                <c:pt idx="16">
                  <c:v>3.06</c:v>
                </c:pt>
                <c:pt idx="17">
                  <c:v>2.5900000000000003</c:v>
                </c:pt>
                <c:pt idx="19">
                  <c:v>1.8499999999999999</c:v>
                </c:pt>
                <c:pt idx="20">
                  <c:v>1.67</c:v>
                </c:pt>
                <c:pt idx="21">
                  <c:v>1.19</c:v>
                </c:pt>
                <c:pt idx="22">
                  <c:v>1.49</c:v>
                </c:pt>
                <c:pt idx="23">
                  <c:v>1.66</c:v>
                </c:pt>
                <c:pt idx="24">
                  <c:v>2.14</c:v>
                </c:pt>
                <c:pt idx="25">
                  <c:v>2.52</c:v>
                </c:pt>
                <c:pt idx="26">
                  <c:v>3.16</c:v>
                </c:pt>
                <c:pt idx="27">
                  <c:v>3.6500000000000004</c:v>
                </c:pt>
                <c:pt idx="28">
                  <c:v>3.62</c:v>
                </c:pt>
                <c:pt idx="29">
                  <c:v>3.62</c:v>
                </c:pt>
                <c:pt idx="30">
                  <c:v>3.0100000000000002</c:v>
                </c:pt>
                <c:pt idx="31">
                  <c:v>1.82</c:v>
                </c:pt>
                <c:pt idx="33">
                  <c:v>1.8499999999999999</c:v>
                </c:pt>
                <c:pt idx="34">
                  <c:v>1.54</c:v>
                </c:pt>
                <c:pt idx="35">
                  <c:v>1.6899999999999997</c:v>
                </c:pt>
                <c:pt idx="36">
                  <c:v>2.5300000000000002</c:v>
                </c:pt>
                <c:pt idx="37">
                  <c:v>2.7</c:v>
                </c:pt>
                <c:pt idx="38">
                  <c:v>3.1300000000000003</c:v>
                </c:pt>
                <c:pt idx="39">
                  <c:v>3.8800000000000003</c:v>
                </c:pt>
                <c:pt idx="40">
                  <c:v>4.12</c:v>
                </c:pt>
                <c:pt idx="41">
                  <c:v>2.23</c:v>
                </c:pt>
                <c:pt idx="42">
                  <c:v>1.6899999999999997</c:v>
                </c:pt>
                <c:pt idx="43">
                  <c:v>1.7299999999999998</c:v>
                </c:pt>
                <c:pt idx="44">
                  <c:v>1.4699999999999991</c:v>
                </c:pt>
                <c:pt idx="45">
                  <c:v>1.3699999999999999</c:v>
                </c:pt>
                <c:pt idx="46">
                  <c:v>1.55</c:v>
                </c:pt>
                <c:pt idx="47">
                  <c:v>1.8699999999999999</c:v>
                </c:pt>
                <c:pt idx="48">
                  <c:v>1.89</c:v>
                </c:pt>
                <c:pt idx="49">
                  <c:v>2.66</c:v>
                </c:pt>
                <c:pt idx="50">
                  <c:v>2.68</c:v>
                </c:pt>
                <c:pt idx="51">
                  <c:v>2.77</c:v>
                </c:pt>
                <c:pt idx="54">
                  <c:v>2.85</c:v>
                </c:pt>
                <c:pt idx="55">
                  <c:v>2.02</c:v>
                </c:pt>
                <c:pt idx="56">
                  <c:v>1.39</c:v>
                </c:pt>
                <c:pt idx="57">
                  <c:v>1.38</c:v>
                </c:pt>
                <c:pt idx="58">
                  <c:v>1.68</c:v>
                </c:pt>
                <c:pt idx="59">
                  <c:v>2.33</c:v>
                </c:pt>
                <c:pt idx="60">
                  <c:v>3.08</c:v>
                </c:pt>
                <c:pt idx="61">
                  <c:v>3.1500000000000004</c:v>
                </c:pt>
                <c:pt idx="62">
                  <c:v>3.19</c:v>
                </c:pt>
                <c:pt idx="64">
                  <c:v>3.21</c:v>
                </c:pt>
                <c:pt idx="65">
                  <c:v>1.65</c:v>
                </c:pt>
                <c:pt idx="66">
                  <c:v>1.63</c:v>
                </c:pt>
                <c:pt idx="67">
                  <c:v>1.74</c:v>
                </c:pt>
                <c:pt idx="68">
                  <c:v>1.53</c:v>
                </c:pt>
                <c:pt idx="71">
                  <c:v>2.3000000000000003</c:v>
                </c:pt>
                <c:pt idx="76">
                  <c:v>4.46</c:v>
                </c:pt>
                <c:pt idx="78">
                  <c:v>4.1999999999999993</c:v>
                </c:pt>
                <c:pt idx="79">
                  <c:v>2.8600000000000003</c:v>
                </c:pt>
                <c:pt idx="80">
                  <c:v>3.02</c:v>
                </c:pt>
                <c:pt idx="81">
                  <c:v>1.9200000000000002</c:v>
                </c:pt>
                <c:pt idx="82">
                  <c:v>1.65</c:v>
                </c:pt>
                <c:pt idx="83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2-418D-9637-525C3AE79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546672"/>
        <c:axId val="1"/>
      </c:lineChart>
      <c:dateAx>
        <c:axId val="11495466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  <c:majorUnit val="12"/>
        <c:majorTimeUnit val="months"/>
      </c:dateAx>
      <c:valAx>
        <c:axId val="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estático (m)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578396007135263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46672"/>
        <c:crosses val="autoZero"/>
        <c:crossBetween val="between"/>
      </c:valAx>
      <c:spPr>
        <a:solidFill>
          <a:schemeClr val="bg1"/>
        </a:solidFill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200" b="1" baseline="0"/>
              <a:t>Pozo Punta Leona TS 88</a:t>
            </a:r>
          </a:p>
        </c:rich>
      </c:tx>
      <c:layout>
        <c:manualLayout>
          <c:xMode val="edge"/>
          <c:yMode val="edge"/>
          <c:x val="0.29624300087489064"/>
          <c:y val="1.87145714337195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65048118985125"/>
          <c:y val="0.11323149236192714"/>
          <c:w val="0.70962685914260715"/>
          <c:h val="0.7567279695574386"/>
        </c:manualLayout>
      </c:layout>
      <c:lineChart>
        <c:grouping val="standard"/>
        <c:varyColors val="0"/>
        <c:ser>
          <c:idx val="5"/>
          <c:order val="0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grafico'!$BQ$26:$CB$26</c:f>
              <c:numCache>
                <c:formatCode>General</c:formatCode>
                <c:ptCount val="12"/>
                <c:pt idx="4">
                  <c:v>2.44</c:v>
                </c:pt>
                <c:pt idx="5">
                  <c:v>1.28</c:v>
                </c:pt>
                <c:pt idx="6">
                  <c:v>1.36</c:v>
                </c:pt>
                <c:pt idx="7">
                  <c:v>1.4</c:v>
                </c:pt>
                <c:pt idx="8">
                  <c:v>1.41</c:v>
                </c:pt>
                <c:pt idx="9">
                  <c:v>1.47</c:v>
                </c:pt>
                <c:pt idx="10">
                  <c:v>1.4</c:v>
                </c:pt>
                <c:pt idx="11">
                  <c:v>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BD-40FD-8C44-40928687636B}"/>
            </c:ext>
          </c:extLst>
        </c:ser>
        <c:ser>
          <c:idx val="6"/>
          <c:order val="1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grafico'!$CD$38:$CN$38</c:f>
              <c:numCache>
                <c:formatCode>General</c:formatCode>
                <c:ptCount val="11"/>
                <c:pt idx="0">
                  <c:v>1.7899999999999998</c:v>
                </c:pt>
                <c:pt idx="1">
                  <c:v>2.2000000000000002</c:v>
                </c:pt>
                <c:pt idx="2">
                  <c:v>2.6500000000000004</c:v>
                </c:pt>
                <c:pt idx="3">
                  <c:v>3.06</c:v>
                </c:pt>
                <c:pt idx="4">
                  <c:v>2.5900000000000003</c:v>
                </c:pt>
                <c:pt idx="6">
                  <c:v>1.8499999999999999</c:v>
                </c:pt>
                <c:pt idx="7">
                  <c:v>1.67</c:v>
                </c:pt>
                <c:pt idx="8">
                  <c:v>1.19</c:v>
                </c:pt>
                <c:pt idx="9">
                  <c:v>1.49</c:v>
                </c:pt>
                <c:pt idx="10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BD-40FD-8C44-40928687636B}"/>
            </c:ext>
          </c:extLst>
        </c:ser>
        <c:ser>
          <c:idx val="0"/>
          <c:order val="2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grafico'!$CO$38:$CZ$38</c:f>
              <c:numCache>
                <c:formatCode>General</c:formatCode>
                <c:ptCount val="12"/>
                <c:pt idx="0">
                  <c:v>2.14</c:v>
                </c:pt>
                <c:pt idx="1">
                  <c:v>2.52</c:v>
                </c:pt>
                <c:pt idx="2">
                  <c:v>3.16</c:v>
                </c:pt>
                <c:pt idx="3">
                  <c:v>3.6500000000000004</c:v>
                </c:pt>
                <c:pt idx="4">
                  <c:v>3.62</c:v>
                </c:pt>
                <c:pt idx="5">
                  <c:v>3.62</c:v>
                </c:pt>
                <c:pt idx="6">
                  <c:v>3.0100000000000002</c:v>
                </c:pt>
                <c:pt idx="7">
                  <c:v>1.82</c:v>
                </c:pt>
                <c:pt idx="9">
                  <c:v>1.8499999999999999</c:v>
                </c:pt>
                <c:pt idx="10">
                  <c:v>1.54</c:v>
                </c:pt>
                <c:pt idx="11">
                  <c:v>1.6899999999999997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BD-40FD-8C44-40928687636B}"/>
            </c:ext>
          </c:extLst>
        </c:ser>
        <c:ser>
          <c:idx val="1"/>
          <c:order val="3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grafico'!$DA$26:$DL$26</c:f>
              <c:numCache>
                <c:formatCode>General</c:formatCode>
                <c:ptCount val="12"/>
                <c:pt idx="0">
                  <c:v>2.5300000000000002</c:v>
                </c:pt>
                <c:pt idx="1">
                  <c:v>2.7</c:v>
                </c:pt>
                <c:pt idx="2">
                  <c:v>3.1300000000000003</c:v>
                </c:pt>
                <c:pt idx="3">
                  <c:v>3.8800000000000003</c:v>
                </c:pt>
                <c:pt idx="4">
                  <c:v>4.12</c:v>
                </c:pt>
                <c:pt idx="5">
                  <c:v>2.23</c:v>
                </c:pt>
                <c:pt idx="6">
                  <c:v>1.6899999999999997</c:v>
                </c:pt>
                <c:pt idx="7">
                  <c:v>1.7299999999999998</c:v>
                </c:pt>
                <c:pt idx="8">
                  <c:v>1.4699999999999991</c:v>
                </c:pt>
                <c:pt idx="9">
                  <c:v>1.3699999999999999</c:v>
                </c:pt>
                <c:pt idx="10">
                  <c:v>1.55</c:v>
                </c:pt>
                <c:pt idx="11">
                  <c:v>1.8699999999999999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BD-40FD-8C44-40928687636B}"/>
            </c:ext>
          </c:extLst>
        </c:ser>
        <c:ser>
          <c:idx val="2"/>
          <c:order val="4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grafico'!$DM$38:$DX$38</c:f>
              <c:numCache>
                <c:formatCode>General</c:formatCode>
                <c:ptCount val="12"/>
                <c:pt idx="0">
                  <c:v>1.89</c:v>
                </c:pt>
                <c:pt idx="1">
                  <c:v>2.66</c:v>
                </c:pt>
                <c:pt idx="2">
                  <c:v>2.68</c:v>
                </c:pt>
                <c:pt idx="3">
                  <c:v>2.77</c:v>
                </c:pt>
                <c:pt idx="6">
                  <c:v>2.85</c:v>
                </c:pt>
                <c:pt idx="7">
                  <c:v>2.02</c:v>
                </c:pt>
                <c:pt idx="8">
                  <c:v>1.39</c:v>
                </c:pt>
                <c:pt idx="9">
                  <c:v>1.38</c:v>
                </c:pt>
                <c:pt idx="10">
                  <c:v>1.68</c:v>
                </c:pt>
                <c:pt idx="11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BD-40FD-8C44-40928687636B}"/>
            </c:ext>
          </c:extLst>
        </c:ser>
        <c:ser>
          <c:idx val="3"/>
          <c:order val="5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spPr>
            <a:ln w="19050"/>
          </c:spPr>
          <c:marker>
            <c:symbol val="circ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grafico'!$DY$38:$EJ$38</c:f>
              <c:numCache>
                <c:formatCode>General</c:formatCode>
                <c:ptCount val="12"/>
                <c:pt idx="0">
                  <c:v>3.08</c:v>
                </c:pt>
                <c:pt idx="1">
                  <c:v>3.1500000000000004</c:v>
                </c:pt>
                <c:pt idx="2">
                  <c:v>3.19</c:v>
                </c:pt>
                <c:pt idx="4">
                  <c:v>3.21</c:v>
                </c:pt>
                <c:pt idx="5">
                  <c:v>1.65</c:v>
                </c:pt>
                <c:pt idx="6">
                  <c:v>1.63</c:v>
                </c:pt>
                <c:pt idx="7">
                  <c:v>1.74</c:v>
                </c:pt>
                <c:pt idx="8">
                  <c:v>1.53</c:v>
                </c:pt>
                <c:pt idx="11">
                  <c:v>2.3000000000000003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BD-40FD-8C44-40928687636B}"/>
            </c:ext>
          </c:extLst>
        </c:ser>
        <c:ser>
          <c:idx val="7"/>
          <c:order val="6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grafico'!$EK$38:$EV$38</c:f>
              <c:numCache>
                <c:formatCode>General</c:formatCode>
                <c:ptCount val="12"/>
                <c:pt idx="4">
                  <c:v>4.46</c:v>
                </c:pt>
                <c:pt idx="6">
                  <c:v>4.1999999999999993</c:v>
                </c:pt>
                <c:pt idx="7">
                  <c:v>2.8600000000000003</c:v>
                </c:pt>
                <c:pt idx="8">
                  <c:v>3.02</c:v>
                </c:pt>
                <c:pt idx="9">
                  <c:v>1.9200000000000002</c:v>
                </c:pt>
                <c:pt idx="10">
                  <c:v>1.65</c:v>
                </c:pt>
                <c:pt idx="11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BD-40FD-8C44-409286876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47904"/>
        <c:axId val="1"/>
      </c:lineChart>
      <c:catAx>
        <c:axId val="941047904"/>
        <c:scaling>
          <c:orientation val="minMax"/>
        </c:scaling>
        <c:delete val="0"/>
        <c:axPos val="b"/>
        <c:numFmt formatCode="mmm\-yy" sourceLinked="0"/>
        <c:majorTickMark val="cross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estático (m)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6706679399628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47904"/>
        <c:crosses val="autoZero"/>
        <c:crossBetween val="between"/>
        <c:majorUnit val="0.5"/>
      </c:valAx>
      <c:spPr>
        <a:solidFill>
          <a:schemeClr val="bg1"/>
        </a:solidFill>
        <a:ln w="635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6669491612712024"/>
          <c:y val="0.20415883169171395"/>
          <c:w val="0.11875387071934099"/>
          <c:h val="0.6124764950751417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b="1"/>
              <a:t>Niveles</a:t>
            </a:r>
            <a:r>
              <a:rPr lang="es-CR" b="1" baseline="0"/>
              <a:t> de agua en el acuífero Agujas - Mantas</a:t>
            </a:r>
            <a:endParaRPr lang="es-CR" b="1"/>
          </a:p>
        </c:rich>
      </c:tx>
      <c:layout>
        <c:manualLayout>
          <c:xMode val="edge"/>
          <c:yMode val="edge"/>
          <c:x val="0.12607633420822395"/>
          <c:y val="2.7450832344587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83092738407697"/>
          <c:y val="0.15727797001153404"/>
          <c:w val="0.7982633420822397"/>
          <c:h val="0.62035401284182035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grafico'!$A$5</c:f>
              <c:strCache>
                <c:ptCount val="1"/>
                <c:pt idx="0">
                  <c:v>2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grafico'!$Q$5:$EV$5</c:f>
              <c:numCache>
                <c:formatCode>0.00</c:formatCode>
                <c:ptCount val="136"/>
                <c:pt idx="0">
                  <c:v>4.6100000000000003</c:v>
                </c:pt>
                <c:pt idx="1">
                  <c:v>2.33</c:v>
                </c:pt>
                <c:pt idx="2">
                  <c:v>4.6300000000000008</c:v>
                </c:pt>
                <c:pt idx="5" formatCode="General">
                  <c:v>8.7900000000000009</c:v>
                </c:pt>
                <c:pt idx="6">
                  <c:v>9.31</c:v>
                </c:pt>
                <c:pt idx="7">
                  <c:v>9.9500000000000011</c:v>
                </c:pt>
                <c:pt idx="8">
                  <c:v>7.8600000000000012</c:v>
                </c:pt>
                <c:pt idx="10" formatCode="General">
                  <c:v>4.8800000000000008</c:v>
                </c:pt>
                <c:pt idx="11">
                  <c:v>4.6300000000000008</c:v>
                </c:pt>
                <c:pt idx="16" formatCode="General">
                  <c:v>5.53</c:v>
                </c:pt>
                <c:pt idx="20" formatCode="General">
                  <c:v>8.56</c:v>
                </c:pt>
                <c:pt idx="21" formatCode="General">
                  <c:v>7.4</c:v>
                </c:pt>
                <c:pt idx="22" formatCode="General">
                  <c:v>7.53</c:v>
                </c:pt>
                <c:pt idx="23" formatCode="General">
                  <c:v>5.57</c:v>
                </c:pt>
                <c:pt idx="25" formatCode="General">
                  <c:v>2.7199999999999998</c:v>
                </c:pt>
                <c:pt idx="26" formatCode="General">
                  <c:v>3.7499999999999996</c:v>
                </c:pt>
                <c:pt idx="27" formatCode="General">
                  <c:v>4.71</c:v>
                </c:pt>
                <c:pt idx="30" formatCode="General">
                  <c:v>9.4500000000000011</c:v>
                </c:pt>
                <c:pt idx="31" formatCode="General">
                  <c:v>10.030000000000001</c:v>
                </c:pt>
                <c:pt idx="32" formatCode="General">
                  <c:v>9.5299999999999994</c:v>
                </c:pt>
                <c:pt idx="33" formatCode="General">
                  <c:v>7.6300000000000008</c:v>
                </c:pt>
                <c:pt idx="34" formatCode="General">
                  <c:v>7.61</c:v>
                </c:pt>
                <c:pt idx="36" formatCode="General">
                  <c:v>6.71</c:v>
                </c:pt>
                <c:pt idx="37" formatCode="General">
                  <c:v>2.81</c:v>
                </c:pt>
                <c:pt idx="38" formatCode="General">
                  <c:v>5.22</c:v>
                </c:pt>
                <c:pt idx="39" formatCode="General">
                  <c:v>5.01</c:v>
                </c:pt>
                <c:pt idx="43" formatCode="General">
                  <c:v>10.51</c:v>
                </c:pt>
                <c:pt idx="47" formatCode="General">
                  <c:v>4.2700000000000005</c:v>
                </c:pt>
                <c:pt idx="48" formatCode="General">
                  <c:v>3.21</c:v>
                </c:pt>
                <c:pt idx="55" formatCode="General">
                  <c:v>9.52</c:v>
                </c:pt>
                <c:pt idx="56" formatCode="General">
                  <c:v>7.03</c:v>
                </c:pt>
                <c:pt idx="57" formatCode="General">
                  <c:v>2.48</c:v>
                </c:pt>
                <c:pt idx="58" formatCode="General">
                  <c:v>4.37</c:v>
                </c:pt>
                <c:pt idx="59" formatCode="General">
                  <c:v>2.17</c:v>
                </c:pt>
                <c:pt idx="60" formatCode="General">
                  <c:v>3.34</c:v>
                </c:pt>
                <c:pt idx="62" formatCode="General">
                  <c:v>4.04</c:v>
                </c:pt>
                <c:pt idx="66" formatCode="General">
                  <c:v>7.32</c:v>
                </c:pt>
                <c:pt idx="67" formatCode="General">
                  <c:v>9.32</c:v>
                </c:pt>
                <c:pt idx="68" formatCode="General">
                  <c:v>9.33</c:v>
                </c:pt>
                <c:pt idx="73" formatCode="General">
                  <c:v>2.57</c:v>
                </c:pt>
                <c:pt idx="74" formatCode="General">
                  <c:v>4.1800000000000006</c:v>
                </c:pt>
                <c:pt idx="75" formatCode="General">
                  <c:v>5.21</c:v>
                </c:pt>
                <c:pt idx="79" formatCode="General">
                  <c:v>10.89</c:v>
                </c:pt>
                <c:pt idx="80" formatCode="General">
                  <c:v>9.82</c:v>
                </c:pt>
                <c:pt idx="81" formatCode="General">
                  <c:v>7.29</c:v>
                </c:pt>
                <c:pt idx="82" formatCode="General">
                  <c:v>7.6000000000000005</c:v>
                </c:pt>
                <c:pt idx="83" formatCode="General">
                  <c:v>5.87</c:v>
                </c:pt>
                <c:pt idx="84" formatCode="General">
                  <c:v>4.2200000000000006</c:v>
                </c:pt>
                <c:pt idx="86" formatCode="General">
                  <c:v>6.73</c:v>
                </c:pt>
                <c:pt idx="87" formatCode="General">
                  <c:v>7.12</c:v>
                </c:pt>
                <c:pt idx="93" formatCode="General">
                  <c:v>7.7100000000000009</c:v>
                </c:pt>
                <c:pt idx="94" formatCode="General">
                  <c:v>3.9999999999999996</c:v>
                </c:pt>
                <c:pt idx="99" formatCode="General">
                  <c:v>4.0600000000000005</c:v>
                </c:pt>
                <c:pt idx="105" formatCode="General">
                  <c:v>9.15</c:v>
                </c:pt>
                <c:pt idx="109" formatCode="General">
                  <c:v>2.58</c:v>
                </c:pt>
                <c:pt idx="113" formatCode="General">
                  <c:v>3.4</c:v>
                </c:pt>
                <c:pt idx="117" formatCode="General">
                  <c:v>1.7799999999999998</c:v>
                </c:pt>
                <c:pt idx="118" formatCode="General">
                  <c:v>2.36</c:v>
                </c:pt>
                <c:pt idx="119" formatCode="General">
                  <c:v>2.83</c:v>
                </c:pt>
                <c:pt idx="120" formatCode="General">
                  <c:v>2.29</c:v>
                </c:pt>
                <c:pt idx="131" formatCode="General">
                  <c:v>5.83</c:v>
                </c:pt>
                <c:pt idx="133" formatCode="General">
                  <c:v>4.1000000000000005</c:v>
                </c:pt>
                <c:pt idx="134" formatCode="General">
                  <c:v>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C3-4952-8178-172E4317D304}"/>
            </c:ext>
          </c:extLst>
        </c:ser>
        <c:ser>
          <c:idx val="1"/>
          <c:order val="1"/>
          <c:tx>
            <c:strRef>
              <c:f>'Datos para grafico'!$A$7</c:f>
              <c:strCache>
                <c:ptCount val="1"/>
                <c:pt idx="0">
                  <c:v>3</c:v>
                </c:pt>
              </c:strCache>
            </c:strRef>
          </c:tx>
          <c:spPr>
            <a:ln w="15875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grafico'!$Q$7:$EV$7</c:f>
              <c:numCache>
                <c:formatCode>0.00</c:formatCode>
                <c:ptCount val="136"/>
                <c:pt idx="1">
                  <c:v>3.35</c:v>
                </c:pt>
                <c:pt idx="2">
                  <c:v>7.59</c:v>
                </c:pt>
                <c:pt idx="3">
                  <c:v>7.4399999999999995</c:v>
                </c:pt>
                <c:pt idx="5" formatCode="General">
                  <c:v>13.6</c:v>
                </c:pt>
                <c:pt idx="6">
                  <c:v>14.35</c:v>
                </c:pt>
                <c:pt idx="7">
                  <c:v>15.12</c:v>
                </c:pt>
                <c:pt idx="8">
                  <c:v>12.41</c:v>
                </c:pt>
                <c:pt idx="9">
                  <c:v>7.29</c:v>
                </c:pt>
                <c:pt idx="10">
                  <c:v>7.04</c:v>
                </c:pt>
                <c:pt idx="11">
                  <c:v>7.57</c:v>
                </c:pt>
                <c:pt idx="12">
                  <c:v>3.69</c:v>
                </c:pt>
                <c:pt idx="13">
                  <c:v>3.76</c:v>
                </c:pt>
                <c:pt idx="14">
                  <c:v>7.63</c:v>
                </c:pt>
                <c:pt idx="15">
                  <c:v>9.6300000000000008</c:v>
                </c:pt>
                <c:pt idx="16">
                  <c:v>11.85</c:v>
                </c:pt>
                <c:pt idx="18" formatCode="General">
                  <c:v>14.48</c:v>
                </c:pt>
                <c:pt idx="20" formatCode="General">
                  <c:v>13.35</c:v>
                </c:pt>
                <c:pt idx="21" formatCode="General">
                  <c:v>11.89</c:v>
                </c:pt>
                <c:pt idx="22" formatCode="General">
                  <c:v>11.85</c:v>
                </c:pt>
                <c:pt idx="23" formatCode="General">
                  <c:v>8.76</c:v>
                </c:pt>
                <c:pt idx="24" formatCode="General">
                  <c:v>6.07</c:v>
                </c:pt>
                <c:pt idx="25" formatCode="General">
                  <c:v>4.0200000000000005</c:v>
                </c:pt>
                <c:pt idx="26" formatCode="General">
                  <c:v>6.39</c:v>
                </c:pt>
                <c:pt idx="31" formatCode="General">
                  <c:v>17.270000000000003</c:v>
                </c:pt>
                <c:pt idx="39" formatCode="General">
                  <c:v>7.5</c:v>
                </c:pt>
                <c:pt idx="47" formatCode="General">
                  <c:v>7.58</c:v>
                </c:pt>
                <c:pt idx="55" formatCode="General">
                  <c:v>14.66</c:v>
                </c:pt>
                <c:pt idx="59" formatCode="General">
                  <c:v>3.2</c:v>
                </c:pt>
                <c:pt idx="85" formatCode="General">
                  <c:v>3.44</c:v>
                </c:pt>
                <c:pt idx="113" formatCode="General">
                  <c:v>4.74</c:v>
                </c:pt>
                <c:pt idx="127" formatCode="General">
                  <c:v>14.8</c:v>
                </c:pt>
                <c:pt idx="132" formatCode="General">
                  <c:v>9.8699999999999992</c:v>
                </c:pt>
                <c:pt idx="134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C3-4952-8178-172E4317D304}"/>
            </c:ext>
          </c:extLst>
        </c:ser>
        <c:ser>
          <c:idx val="2"/>
          <c:order val="2"/>
          <c:tx>
            <c:strRef>
              <c:f>'Datos para grafico'!$A$9</c:f>
              <c:strCache>
                <c:ptCount val="1"/>
                <c:pt idx="0">
                  <c:v>4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grafico'!$Q$9:$EV$9</c:f>
              <c:numCache>
                <c:formatCode>General</c:formatCode>
                <c:ptCount val="136"/>
                <c:pt idx="3">
                  <c:v>3.9000000000000004</c:v>
                </c:pt>
                <c:pt idx="12">
                  <c:v>3.7199999999999998</c:v>
                </c:pt>
                <c:pt idx="13" formatCode="0.00">
                  <c:v>3.91</c:v>
                </c:pt>
                <c:pt idx="15" formatCode="0.00">
                  <c:v>5.17</c:v>
                </c:pt>
                <c:pt idx="26">
                  <c:v>4.96</c:v>
                </c:pt>
                <c:pt idx="28">
                  <c:v>5.92</c:v>
                </c:pt>
                <c:pt idx="29">
                  <c:v>6.5200000000000005</c:v>
                </c:pt>
                <c:pt idx="30">
                  <c:v>6.97</c:v>
                </c:pt>
                <c:pt idx="31">
                  <c:v>7.54</c:v>
                </c:pt>
                <c:pt idx="32">
                  <c:v>9.11</c:v>
                </c:pt>
                <c:pt idx="33">
                  <c:v>7.4</c:v>
                </c:pt>
                <c:pt idx="39">
                  <c:v>5.51</c:v>
                </c:pt>
                <c:pt idx="47">
                  <c:v>6.22</c:v>
                </c:pt>
                <c:pt idx="48">
                  <c:v>4.66</c:v>
                </c:pt>
                <c:pt idx="49">
                  <c:v>4.2300000000000004</c:v>
                </c:pt>
                <c:pt idx="50">
                  <c:v>4.74</c:v>
                </c:pt>
                <c:pt idx="51">
                  <c:v>4.26</c:v>
                </c:pt>
                <c:pt idx="54">
                  <c:v>6.68</c:v>
                </c:pt>
                <c:pt idx="59">
                  <c:v>3.79</c:v>
                </c:pt>
                <c:pt idx="84">
                  <c:v>5</c:v>
                </c:pt>
                <c:pt idx="101">
                  <c:v>5.32</c:v>
                </c:pt>
                <c:pt idx="104">
                  <c:v>7.3100000000000005</c:v>
                </c:pt>
                <c:pt idx="106">
                  <c:v>7.41</c:v>
                </c:pt>
                <c:pt idx="110">
                  <c:v>4.01</c:v>
                </c:pt>
                <c:pt idx="111">
                  <c:v>4.7300000000000004</c:v>
                </c:pt>
                <c:pt idx="121">
                  <c:v>5.59</c:v>
                </c:pt>
                <c:pt idx="123">
                  <c:v>5.53</c:v>
                </c:pt>
                <c:pt idx="124">
                  <c:v>6.3900000000000006</c:v>
                </c:pt>
                <c:pt idx="125">
                  <c:v>6.78</c:v>
                </c:pt>
                <c:pt idx="127">
                  <c:v>7.7100000000000009</c:v>
                </c:pt>
                <c:pt idx="128">
                  <c:v>8.19</c:v>
                </c:pt>
                <c:pt idx="129">
                  <c:v>9.4600000000000009</c:v>
                </c:pt>
                <c:pt idx="132">
                  <c:v>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C3-4952-8178-172E4317D304}"/>
            </c:ext>
          </c:extLst>
        </c:ser>
        <c:ser>
          <c:idx val="3"/>
          <c:order val="3"/>
          <c:tx>
            <c:strRef>
              <c:f>'Datos para grafico'!$A$11</c:f>
              <c:strCache>
                <c:ptCount val="1"/>
                <c:pt idx="0">
                  <c:v>5</c:v>
                </c:pt>
              </c:strCache>
            </c:strRef>
          </c:tx>
          <c:spPr>
            <a:ln w="15875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grafico'!$Q$11:$EV$11</c:f>
              <c:numCache>
                <c:formatCode>0.00</c:formatCode>
                <c:ptCount val="136"/>
                <c:pt idx="0">
                  <c:v>3.1100000000000003</c:v>
                </c:pt>
                <c:pt idx="1">
                  <c:v>2.99</c:v>
                </c:pt>
                <c:pt idx="2">
                  <c:v>3.2</c:v>
                </c:pt>
                <c:pt idx="4" formatCode="General">
                  <c:v>4.2299999999999995</c:v>
                </c:pt>
                <c:pt idx="5" formatCode="General">
                  <c:v>4.8499999999999996</c:v>
                </c:pt>
                <c:pt idx="6">
                  <c:v>5.3599999999999994</c:v>
                </c:pt>
                <c:pt idx="7">
                  <c:v>6.06</c:v>
                </c:pt>
                <c:pt idx="8">
                  <c:v>5.9499999999999993</c:v>
                </c:pt>
                <c:pt idx="9">
                  <c:v>4.25</c:v>
                </c:pt>
                <c:pt idx="10">
                  <c:v>5.3599999999999994</c:v>
                </c:pt>
                <c:pt idx="11">
                  <c:v>3.8800000000000003</c:v>
                </c:pt>
                <c:pt idx="12">
                  <c:v>2.71</c:v>
                </c:pt>
                <c:pt idx="13">
                  <c:v>2.83</c:v>
                </c:pt>
                <c:pt idx="14">
                  <c:v>3.86</c:v>
                </c:pt>
                <c:pt idx="16">
                  <c:v>4.38</c:v>
                </c:pt>
                <c:pt idx="17" formatCode="General">
                  <c:v>5.01</c:v>
                </c:pt>
                <c:pt idx="18" formatCode="General">
                  <c:v>5.5</c:v>
                </c:pt>
                <c:pt idx="21" formatCode="General">
                  <c:v>4.88</c:v>
                </c:pt>
                <c:pt idx="22" formatCode="General">
                  <c:v>4.9499999999999993</c:v>
                </c:pt>
                <c:pt idx="24" formatCode="General">
                  <c:v>2.27</c:v>
                </c:pt>
                <c:pt idx="25" formatCode="General">
                  <c:v>3.1300000000000003</c:v>
                </c:pt>
                <c:pt idx="26" formatCode="General">
                  <c:v>3.18</c:v>
                </c:pt>
                <c:pt idx="27" formatCode="General">
                  <c:v>3.48</c:v>
                </c:pt>
                <c:pt idx="28">
                  <c:v>4.3899999999999997</c:v>
                </c:pt>
                <c:pt idx="30" formatCode="General">
                  <c:v>5.38</c:v>
                </c:pt>
                <c:pt idx="32" formatCode="General">
                  <c:v>7.75</c:v>
                </c:pt>
                <c:pt idx="33" formatCode="General">
                  <c:v>5.76</c:v>
                </c:pt>
                <c:pt idx="34" formatCode="General">
                  <c:v>5.43</c:v>
                </c:pt>
                <c:pt idx="35" formatCode="General">
                  <c:v>5.6</c:v>
                </c:pt>
                <c:pt idx="38" formatCode="General">
                  <c:v>4.32</c:v>
                </c:pt>
                <c:pt idx="39" formatCode="General">
                  <c:v>4.01</c:v>
                </c:pt>
                <c:pt idx="45" formatCode="General">
                  <c:v>5.9899999999999993</c:v>
                </c:pt>
                <c:pt idx="46" formatCode="General">
                  <c:v>5.84</c:v>
                </c:pt>
                <c:pt idx="47" formatCode="General">
                  <c:v>4.6399999999999997</c:v>
                </c:pt>
                <c:pt idx="48" formatCode="General">
                  <c:v>2.81</c:v>
                </c:pt>
                <c:pt idx="50" formatCode="General">
                  <c:v>3.37</c:v>
                </c:pt>
                <c:pt idx="51" formatCode="General">
                  <c:v>2.98</c:v>
                </c:pt>
                <c:pt idx="53" formatCode="General">
                  <c:v>4.5199999999999996</c:v>
                </c:pt>
                <c:pt idx="55" formatCode="General">
                  <c:v>5.9399999999999995</c:v>
                </c:pt>
                <c:pt idx="61" formatCode="General">
                  <c:v>3.25</c:v>
                </c:pt>
                <c:pt idx="63" formatCode="General">
                  <c:v>3.47</c:v>
                </c:pt>
                <c:pt idx="73" formatCode="General">
                  <c:v>2.9200000000000004</c:v>
                </c:pt>
                <c:pt idx="74" formatCode="General">
                  <c:v>3.5800000000000005</c:v>
                </c:pt>
                <c:pt idx="75" formatCode="General">
                  <c:v>3.9499999999999997</c:v>
                </c:pt>
                <c:pt idx="78" formatCode="General">
                  <c:v>6.33</c:v>
                </c:pt>
                <c:pt idx="80" formatCode="General">
                  <c:v>6.9799999999999995</c:v>
                </c:pt>
                <c:pt idx="81" formatCode="General">
                  <c:v>5.81</c:v>
                </c:pt>
                <c:pt idx="82" formatCode="General">
                  <c:v>5.9499999999999993</c:v>
                </c:pt>
                <c:pt idx="93" formatCode="General">
                  <c:v>5.34</c:v>
                </c:pt>
                <c:pt idx="95" formatCode="General">
                  <c:v>3.5500000000000003</c:v>
                </c:pt>
                <c:pt idx="96" formatCode="General">
                  <c:v>3.5900000000000003</c:v>
                </c:pt>
                <c:pt idx="98" formatCode="General">
                  <c:v>2.93</c:v>
                </c:pt>
                <c:pt idx="99" formatCode="General">
                  <c:v>3.7399999999999998</c:v>
                </c:pt>
                <c:pt idx="106" formatCode="General">
                  <c:v>5.33</c:v>
                </c:pt>
                <c:pt idx="107" formatCode="General">
                  <c:v>4.72</c:v>
                </c:pt>
                <c:pt idx="111" formatCode="General">
                  <c:v>4.25</c:v>
                </c:pt>
                <c:pt idx="119" formatCode="General">
                  <c:v>3.72</c:v>
                </c:pt>
                <c:pt idx="120" formatCode="General">
                  <c:v>3.4499999999999997</c:v>
                </c:pt>
                <c:pt idx="121" formatCode="General">
                  <c:v>3.3200000000000003</c:v>
                </c:pt>
                <c:pt idx="124" formatCode="General">
                  <c:v>4.91</c:v>
                </c:pt>
                <c:pt idx="129" formatCode="General">
                  <c:v>7.06</c:v>
                </c:pt>
                <c:pt idx="130" formatCode="General">
                  <c:v>6.89</c:v>
                </c:pt>
                <c:pt idx="131" formatCode="General">
                  <c:v>5.9799999999999995</c:v>
                </c:pt>
                <c:pt idx="132" formatCode="General">
                  <c:v>5.09</c:v>
                </c:pt>
                <c:pt idx="133" formatCode="General">
                  <c:v>4.0299999999999994</c:v>
                </c:pt>
                <c:pt idx="134" formatCode="General">
                  <c:v>3.6200000000000006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C3-4952-8178-172E4317D304}"/>
            </c:ext>
          </c:extLst>
        </c:ser>
        <c:ser>
          <c:idx val="4"/>
          <c:order val="4"/>
          <c:tx>
            <c:strRef>
              <c:f>'Datos para grafico'!$A$18</c:f>
              <c:strCache>
                <c:ptCount val="1"/>
                <c:pt idx="0">
                  <c:v>10</c:v>
                </c:pt>
              </c:strCache>
            </c:strRef>
          </c:tx>
          <c:spPr>
            <a:ln w="15875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grafico'!$Q$37:$EV$37</c:f>
              <c:numCache>
                <c:formatCode>General</c:formatCode>
                <c:ptCount val="136"/>
                <c:pt idx="0">
                  <c:v>7.5499999999999989</c:v>
                </c:pt>
                <c:pt idx="1">
                  <c:v>7.6899999999999995</c:v>
                </c:pt>
                <c:pt idx="4">
                  <c:v>8.879999999999999</c:v>
                </c:pt>
                <c:pt idx="5">
                  <c:v>10.18</c:v>
                </c:pt>
                <c:pt idx="6">
                  <c:v>10.69</c:v>
                </c:pt>
                <c:pt idx="7">
                  <c:v>11.629999999999999</c:v>
                </c:pt>
                <c:pt idx="8">
                  <c:v>11.73</c:v>
                </c:pt>
                <c:pt idx="9">
                  <c:v>9.879999999999999</c:v>
                </c:pt>
                <c:pt idx="10">
                  <c:v>8.98</c:v>
                </c:pt>
                <c:pt idx="13">
                  <c:v>7.0699999999999994</c:v>
                </c:pt>
                <c:pt idx="14">
                  <c:v>7.7899999999999991</c:v>
                </c:pt>
                <c:pt idx="15">
                  <c:v>9.31</c:v>
                </c:pt>
                <c:pt idx="16">
                  <c:v>10.01</c:v>
                </c:pt>
                <c:pt idx="17">
                  <c:v>10.61</c:v>
                </c:pt>
                <c:pt idx="18">
                  <c:v>11.14</c:v>
                </c:pt>
                <c:pt idx="19">
                  <c:v>12.18</c:v>
                </c:pt>
                <c:pt idx="20">
                  <c:v>11.58</c:v>
                </c:pt>
                <c:pt idx="21">
                  <c:v>10.629999999999999</c:v>
                </c:pt>
                <c:pt idx="22">
                  <c:v>10.61</c:v>
                </c:pt>
                <c:pt idx="23">
                  <c:v>10.18</c:v>
                </c:pt>
                <c:pt idx="26">
                  <c:v>8.7199999999999989</c:v>
                </c:pt>
                <c:pt idx="28">
                  <c:v>10.6</c:v>
                </c:pt>
                <c:pt idx="29">
                  <c:v>11.15</c:v>
                </c:pt>
                <c:pt idx="31">
                  <c:v>12.03</c:v>
                </c:pt>
                <c:pt idx="33">
                  <c:v>12.03</c:v>
                </c:pt>
                <c:pt idx="34">
                  <c:v>11.83</c:v>
                </c:pt>
                <c:pt idx="35">
                  <c:v>11.76</c:v>
                </c:pt>
                <c:pt idx="36">
                  <c:v>11.629999999999999</c:v>
                </c:pt>
                <c:pt idx="37">
                  <c:v>10.02</c:v>
                </c:pt>
                <c:pt idx="38">
                  <c:v>10.210000000000001</c:v>
                </c:pt>
                <c:pt idx="40">
                  <c:v>9.61</c:v>
                </c:pt>
                <c:pt idx="41">
                  <c:v>10.43</c:v>
                </c:pt>
                <c:pt idx="42">
                  <c:v>12.27</c:v>
                </c:pt>
                <c:pt idx="43">
                  <c:v>12.81</c:v>
                </c:pt>
                <c:pt idx="44">
                  <c:v>12.52</c:v>
                </c:pt>
                <c:pt idx="45">
                  <c:v>11.37</c:v>
                </c:pt>
                <c:pt idx="48">
                  <c:v>8.6999999999999993</c:v>
                </c:pt>
                <c:pt idx="50">
                  <c:v>8.57</c:v>
                </c:pt>
                <c:pt idx="51">
                  <c:v>7.67</c:v>
                </c:pt>
                <c:pt idx="53">
                  <c:v>10.14</c:v>
                </c:pt>
                <c:pt idx="54">
                  <c:v>10.84</c:v>
                </c:pt>
                <c:pt idx="57">
                  <c:v>12.36</c:v>
                </c:pt>
                <c:pt idx="58">
                  <c:v>9.5299999999999994</c:v>
                </c:pt>
                <c:pt idx="59">
                  <c:v>9.26</c:v>
                </c:pt>
                <c:pt idx="62">
                  <c:v>8.59</c:v>
                </c:pt>
                <c:pt idx="63">
                  <c:v>8.32</c:v>
                </c:pt>
                <c:pt idx="64">
                  <c:v>9.59</c:v>
                </c:pt>
                <c:pt idx="65">
                  <c:v>9.9699999999999989</c:v>
                </c:pt>
                <c:pt idx="66">
                  <c:v>10.879999999999999</c:v>
                </c:pt>
                <c:pt idx="76">
                  <c:v>10.94</c:v>
                </c:pt>
                <c:pt idx="77">
                  <c:v>11.33</c:v>
                </c:pt>
                <c:pt idx="79">
                  <c:v>12.95</c:v>
                </c:pt>
                <c:pt idx="81">
                  <c:v>12.03</c:v>
                </c:pt>
                <c:pt idx="84">
                  <c:v>9.84</c:v>
                </c:pt>
                <c:pt idx="86">
                  <c:v>9.2799999999999994</c:v>
                </c:pt>
                <c:pt idx="88">
                  <c:v>11.28</c:v>
                </c:pt>
                <c:pt idx="89">
                  <c:v>12</c:v>
                </c:pt>
                <c:pt idx="90">
                  <c:v>12.75</c:v>
                </c:pt>
                <c:pt idx="91">
                  <c:v>13.459999999999999</c:v>
                </c:pt>
                <c:pt idx="92">
                  <c:v>13.96</c:v>
                </c:pt>
                <c:pt idx="93">
                  <c:v>12.209999999999999</c:v>
                </c:pt>
                <c:pt idx="99">
                  <c:v>9.32</c:v>
                </c:pt>
                <c:pt idx="104">
                  <c:v>12.03</c:v>
                </c:pt>
                <c:pt idx="106">
                  <c:v>11.629999999999999</c:v>
                </c:pt>
                <c:pt idx="107">
                  <c:v>11.17</c:v>
                </c:pt>
                <c:pt idx="108">
                  <c:v>7.1499999999999995</c:v>
                </c:pt>
                <c:pt idx="109">
                  <c:v>8.74</c:v>
                </c:pt>
                <c:pt idx="110">
                  <c:v>9.2099999999999991</c:v>
                </c:pt>
                <c:pt idx="113">
                  <c:v>11.07</c:v>
                </c:pt>
                <c:pt idx="114">
                  <c:v>11.98</c:v>
                </c:pt>
                <c:pt idx="115">
                  <c:v>11.78</c:v>
                </c:pt>
                <c:pt idx="116">
                  <c:v>11.73</c:v>
                </c:pt>
                <c:pt idx="117">
                  <c:v>7.92</c:v>
                </c:pt>
                <c:pt idx="118">
                  <c:v>8.23</c:v>
                </c:pt>
                <c:pt idx="119">
                  <c:v>8.35</c:v>
                </c:pt>
                <c:pt idx="120">
                  <c:v>7.8100000000000005</c:v>
                </c:pt>
                <c:pt idx="121">
                  <c:v>7.629999999999999</c:v>
                </c:pt>
                <c:pt idx="122">
                  <c:v>8.08</c:v>
                </c:pt>
                <c:pt idx="125">
                  <c:v>11.629999999999999</c:v>
                </c:pt>
                <c:pt idx="127">
                  <c:v>12.459999999999999</c:v>
                </c:pt>
                <c:pt idx="128">
                  <c:v>12.969999999999999</c:v>
                </c:pt>
                <c:pt idx="129">
                  <c:v>13.11</c:v>
                </c:pt>
                <c:pt idx="131">
                  <c:v>13.27</c:v>
                </c:pt>
                <c:pt idx="133">
                  <c:v>9.3699999999999992</c:v>
                </c:pt>
                <c:pt idx="134">
                  <c:v>9.2199999999999989</c:v>
                </c:pt>
                <c:pt idx="135">
                  <c:v>9.9699999999999989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C3-4952-8178-172E4317D304}"/>
            </c:ext>
          </c:extLst>
        </c:ser>
        <c:ser>
          <c:idx val="5"/>
          <c:order val="5"/>
          <c:tx>
            <c:strRef>
              <c:f>'Datos para grafico'!$A$20</c:f>
              <c:strCache>
                <c:ptCount val="1"/>
                <c:pt idx="0">
                  <c:v>11</c:v>
                </c:pt>
              </c:strCache>
            </c:strRef>
          </c:tx>
          <c:spPr>
            <a:ln w="15875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grafico'!$Q$20:$EV$20</c:f>
              <c:numCache>
                <c:formatCode>General</c:formatCode>
                <c:ptCount val="136"/>
                <c:pt idx="0">
                  <c:v>3.9999999999999925E-2</c:v>
                </c:pt>
                <c:pt idx="1">
                  <c:v>1.9999999999999907E-2</c:v>
                </c:pt>
                <c:pt idx="2">
                  <c:v>8.9999999999999969E-2</c:v>
                </c:pt>
                <c:pt idx="3">
                  <c:v>0.10999999999999999</c:v>
                </c:pt>
                <c:pt idx="5">
                  <c:v>0.25</c:v>
                </c:pt>
                <c:pt idx="6">
                  <c:v>0.19999999999999996</c:v>
                </c:pt>
                <c:pt idx="7">
                  <c:v>0.25</c:v>
                </c:pt>
                <c:pt idx="8">
                  <c:v>0.14999999999999991</c:v>
                </c:pt>
                <c:pt idx="9">
                  <c:v>0.1399999999999999</c:v>
                </c:pt>
                <c:pt idx="10">
                  <c:v>4.9999999999999933E-2</c:v>
                </c:pt>
                <c:pt idx="11">
                  <c:v>4.9999999999999933E-2</c:v>
                </c:pt>
                <c:pt idx="12">
                  <c:v>1.9999999999999907E-2</c:v>
                </c:pt>
                <c:pt idx="13">
                  <c:v>2.9999999999999916E-2</c:v>
                </c:pt>
                <c:pt idx="15">
                  <c:v>0.15999999999999992</c:v>
                </c:pt>
                <c:pt idx="16">
                  <c:v>0.21999999999999997</c:v>
                </c:pt>
                <c:pt idx="17">
                  <c:v>0.18999999999999995</c:v>
                </c:pt>
                <c:pt idx="18">
                  <c:v>9.9999999999999978E-2</c:v>
                </c:pt>
                <c:pt idx="19">
                  <c:v>0</c:v>
                </c:pt>
                <c:pt idx="21">
                  <c:v>1.9999999999999907E-2</c:v>
                </c:pt>
                <c:pt idx="22">
                  <c:v>0.3899999999999999</c:v>
                </c:pt>
                <c:pt idx="23">
                  <c:v>3.9999999999999925E-2</c:v>
                </c:pt>
                <c:pt idx="24">
                  <c:v>9.9999999999999978E-2</c:v>
                </c:pt>
                <c:pt idx="25">
                  <c:v>0</c:v>
                </c:pt>
                <c:pt idx="26">
                  <c:v>0</c:v>
                </c:pt>
                <c:pt idx="29">
                  <c:v>3.9999999999999925E-2</c:v>
                </c:pt>
                <c:pt idx="30">
                  <c:v>6.9999999999999951E-2</c:v>
                </c:pt>
                <c:pt idx="31">
                  <c:v>2.9999999999999916E-2</c:v>
                </c:pt>
                <c:pt idx="32">
                  <c:v>0.57999999999999996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0.26</c:v>
                </c:pt>
                <c:pt idx="38">
                  <c:v>0.25</c:v>
                </c:pt>
                <c:pt idx="39">
                  <c:v>0.35</c:v>
                </c:pt>
                <c:pt idx="40">
                  <c:v>7.999999999999996E-2</c:v>
                </c:pt>
                <c:pt idx="41">
                  <c:v>-6.0000000000000053E-2</c:v>
                </c:pt>
                <c:pt idx="42">
                  <c:v>0.22999999999999998</c:v>
                </c:pt>
                <c:pt idx="43">
                  <c:v>0.14999999999999991</c:v>
                </c:pt>
                <c:pt idx="44">
                  <c:v>0.12</c:v>
                </c:pt>
                <c:pt idx="45">
                  <c:v>1.43</c:v>
                </c:pt>
                <c:pt idx="46">
                  <c:v>2.9999999999999916E-2</c:v>
                </c:pt>
                <c:pt idx="47">
                  <c:v>-0.18000000000000005</c:v>
                </c:pt>
                <c:pt idx="48">
                  <c:v>-0.17000000000000004</c:v>
                </c:pt>
                <c:pt idx="50">
                  <c:v>-0.15000000000000002</c:v>
                </c:pt>
                <c:pt idx="51">
                  <c:v>-0.32000000000000006</c:v>
                </c:pt>
                <c:pt idx="53">
                  <c:v>-4.0000000000000036E-2</c:v>
                </c:pt>
                <c:pt idx="54">
                  <c:v>-0.55000000000000004</c:v>
                </c:pt>
                <c:pt idx="55">
                  <c:v>-0.27</c:v>
                </c:pt>
                <c:pt idx="56">
                  <c:v>-0.39</c:v>
                </c:pt>
                <c:pt idx="59">
                  <c:v>-0.55000000000000004</c:v>
                </c:pt>
                <c:pt idx="60">
                  <c:v>0</c:v>
                </c:pt>
                <c:pt idx="61">
                  <c:v>-0.41000000000000003</c:v>
                </c:pt>
                <c:pt idx="62">
                  <c:v>-0.39</c:v>
                </c:pt>
                <c:pt idx="63">
                  <c:v>-0.45000000000000007</c:v>
                </c:pt>
                <c:pt idx="65">
                  <c:v>-0.22000000000000003</c:v>
                </c:pt>
                <c:pt idx="66">
                  <c:v>-0.20000000000000007</c:v>
                </c:pt>
                <c:pt idx="67">
                  <c:v>0.66999999999999993</c:v>
                </c:pt>
                <c:pt idx="68">
                  <c:v>-0.10000000000000003</c:v>
                </c:pt>
                <c:pt idx="69">
                  <c:v>-0.10000000000000003</c:v>
                </c:pt>
                <c:pt idx="74">
                  <c:v>-0.26000000000000006</c:v>
                </c:pt>
                <c:pt idx="75">
                  <c:v>-0.14000000000000007</c:v>
                </c:pt>
                <c:pt idx="78">
                  <c:v>0.12</c:v>
                </c:pt>
                <c:pt idx="81">
                  <c:v>9.9999999999999978E-2</c:v>
                </c:pt>
                <c:pt idx="83">
                  <c:v>-1.0000000000000009E-2</c:v>
                </c:pt>
                <c:pt idx="84">
                  <c:v>-0.10000000000000003</c:v>
                </c:pt>
                <c:pt idx="85">
                  <c:v>-0.26000000000000006</c:v>
                </c:pt>
                <c:pt idx="87">
                  <c:v>-4.0000000000000036E-2</c:v>
                </c:pt>
                <c:pt idx="88">
                  <c:v>1.0000000000000009E-2</c:v>
                </c:pt>
                <c:pt idx="89">
                  <c:v>0.14999999999999991</c:v>
                </c:pt>
                <c:pt idx="90">
                  <c:v>0.16999999999999993</c:v>
                </c:pt>
                <c:pt idx="91">
                  <c:v>0.27999999999999992</c:v>
                </c:pt>
                <c:pt idx="96">
                  <c:v>0</c:v>
                </c:pt>
                <c:pt idx="97">
                  <c:v>-6.0000000000000053E-2</c:v>
                </c:pt>
                <c:pt idx="98">
                  <c:v>-0.18000000000000005</c:v>
                </c:pt>
                <c:pt idx="100">
                  <c:v>9.9999999999999978E-2</c:v>
                </c:pt>
                <c:pt idx="101">
                  <c:v>0.17999999999999994</c:v>
                </c:pt>
                <c:pt idx="102">
                  <c:v>0.17999999999999994</c:v>
                </c:pt>
                <c:pt idx="103">
                  <c:v>0.14999999999999991</c:v>
                </c:pt>
                <c:pt idx="104">
                  <c:v>0.14999999999999991</c:v>
                </c:pt>
                <c:pt idx="105">
                  <c:v>0.13</c:v>
                </c:pt>
                <c:pt idx="106">
                  <c:v>0.17999999999999994</c:v>
                </c:pt>
                <c:pt idx="107">
                  <c:v>0.14999999999999991</c:v>
                </c:pt>
                <c:pt idx="108">
                  <c:v>-0.18000000000000005</c:v>
                </c:pt>
                <c:pt idx="111">
                  <c:v>7.999999999999996E-2</c:v>
                </c:pt>
                <c:pt idx="112">
                  <c:v>1.1499999999999999</c:v>
                </c:pt>
                <c:pt idx="113">
                  <c:v>0.20999999999999996</c:v>
                </c:pt>
                <c:pt idx="114">
                  <c:v>0.19999999999999996</c:v>
                </c:pt>
                <c:pt idx="116">
                  <c:v>0.14999999999999991</c:v>
                </c:pt>
                <c:pt idx="117">
                  <c:v>0.14999999999999991</c:v>
                </c:pt>
                <c:pt idx="118">
                  <c:v>0.33999999999999997</c:v>
                </c:pt>
                <c:pt idx="120">
                  <c:v>-7.0000000000000062E-2</c:v>
                </c:pt>
                <c:pt idx="122">
                  <c:v>-9.0000000000000024E-2</c:v>
                </c:pt>
                <c:pt idx="123">
                  <c:v>1.0000000000000009E-2</c:v>
                </c:pt>
                <c:pt idx="124">
                  <c:v>6.9999999999999951E-2</c:v>
                </c:pt>
                <c:pt idx="128">
                  <c:v>1.32</c:v>
                </c:pt>
                <c:pt idx="129">
                  <c:v>0.22999999999999998</c:v>
                </c:pt>
                <c:pt idx="131">
                  <c:v>0.33999999999999997</c:v>
                </c:pt>
                <c:pt idx="132">
                  <c:v>0.22999999999999998</c:v>
                </c:pt>
                <c:pt idx="134">
                  <c:v>0.90999999999999992</c:v>
                </c:pt>
                <c:pt idx="135">
                  <c:v>0.19999999999999996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9C3-4952-8178-172E4317D304}"/>
            </c:ext>
          </c:extLst>
        </c:ser>
        <c:ser>
          <c:idx val="6"/>
          <c:order val="6"/>
          <c:tx>
            <c:strRef>
              <c:f>'Datos para grafico'!$A$24</c:f>
              <c:strCache>
                <c:ptCount val="1"/>
                <c:pt idx="0">
                  <c:v>14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grafico'!$Q$24:$EV$24</c:f>
              <c:numCache>
                <c:formatCode>0.00</c:formatCode>
                <c:ptCount val="136"/>
                <c:pt idx="20" formatCode="General">
                  <c:v>9.2999999999999989</c:v>
                </c:pt>
                <c:pt idx="22" formatCode="General">
                  <c:v>6.3000000000000007</c:v>
                </c:pt>
                <c:pt idx="25" formatCode="General">
                  <c:v>6.27</c:v>
                </c:pt>
                <c:pt idx="26" formatCode="General">
                  <c:v>8.129999999999999</c:v>
                </c:pt>
                <c:pt idx="27" formatCode="General">
                  <c:v>6.3599999999999994</c:v>
                </c:pt>
                <c:pt idx="38" formatCode="General">
                  <c:v>9.64</c:v>
                </c:pt>
                <c:pt idx="39" formatCode="General">
                  <c:v>6.84</c:v>
                </c:pt>
                <c:pt idx="43" formatCode="General">
                  <c:v>6.48</c:v>
                </c:pt>
                <c:pt idx="44" formatCode="General">
                  <c:v>6.57</c:v>
                </c:pt>
                <c:pt idx="46" formatCode="General">
                  <c:v>6.6300000000000008</c:v>
                </c:pt>
                <c:pt idx="47" formatCode="General">
                  <c:v>6.48</c:v>
                </c:pt>
                <c:pt idx="49" formatCode="General">
                  <c:v>6.2200000000000006</c:v>
                </c:pt>
                <c:pt idx="53" formatCode="General">
                  <c:v>6.4399999999999995</c:v>
                </c:pt>
                <c:pt idx="61" formatCode="General">
                  <c:v>3.37</c:v>
                </c:pt>
                <c:pt idx="62" formatCode="General">
                  <c:v>5.83</c:v>
                </c:pt>
                <c:pt idx="63" formatCode="General">
                  <c:v>5.8699999999999992</c:v>
                </c:pt>
                <c:pt idx="64" formatCode="General">
                  <c:v>5.9399999999999995</c:v>
                </c:pt>
                <c:pt idx="69" formatCode="General">
                  <c:v>5.6999999999999993</c:v>
                </c:pt>
                <c:pt idx="75" formatCode="General">
                  <c:v>6.34</c:v>
                </c:pt>
                <c:pt idx="77" formatCode="General">
                  <c:v>5.6199999999999992</c:v>
                </c:pt>
                <c:pt idx="85" formatCode="General">
                  <c:v>6.2799999999999994</c:v>
                </c:pt>
                <c:pt idx="86" formatCode="General">
                  <c:v>6.2799999999999994</c:v>
                </c:pt>
                <c:pt idx="88" formatCode="General">
                  <c:v>6.43</c:v>
                </c:pt>
                <c:pt idx="89" formatCode="General">
                  <c:v>6.6199999999999992</c:v>
                </c:pt>
                <c:pt idx="96" formatCode="General">
                  <c:v>15.4</c:v>
                </c:pt>
                <c:pt idx="98" formatCode="General">
                  <c:v>6.2799999999999994</c:v>
                </c:pt>
                <c:pt idx="100" formatCode="General">
                  <c:v>6.4399999999999995</c:v>
                </c:pt>
                <c:pt idx="106" formatCode="General">
                  <c:v>13.729999999999999</c:v>
                </c:pt>
                <c:pt idx="110" formatCode="General">
                  <c:v>5.98</c:v>
                </c:pt>
                <c:pt idx="112" formatCode="General">
                  <c:v>6.08</c:v>
                </c:pt>
                <c:pt idx="122" formatCode="General">
                  <c:v>11.44</c:v>
                </c:pt>
                <c:pt idx="123" formatCode="General">
                  <c:v>6.6</c:v>
                </c:pt>
                <c:pt idx="126" formatCode="General">
                  <c:v>10.639999999999999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9C3-4952-8178-172E4317D304}"/>
            </c:ext>
          </c:extLst>
        </c:ser>
        <c:ser>
          <c:idx val="7"/>
          <c:order val="7"/>
          <c:tx>
            <c:strRef>
              <c:f>'Datos para grafico'!$A$26</c:f>
              <c:strCache>
                <c:ptCount val="1"/>
                <c:pt idx="0">
                  <c:v>15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grafico'!$Q$38:$EV$38</c:f>
              <c:numCache>
                <c:formatCode>General</c:formatCode>
                <c:ptCount val="136"/>
                <c:pt idx="56">
                  <c:v>2.44</c:v>
                </c:pt>
                <c:pt idx="57">
                  <c:v>1.28</c:v>
                </c:pt>
                <c:pt idx="58">
                  <c:v>1.36</c:v>
                </c:pt>
                <c:pt idx="59">
                  <c:v>1.4</c:v>
                </c:pt>
                <c:pt idx="60">
                  <c:v>1.41</c:v>
                </c:pt>
                <c:pt idx="61">
                  <c:v>1.47</c:v>
                </c:pt>
                <c:pt idx="62">
                  <c:v>1.4</c:v>
                </c:pt>
                <c:pt idx="63">
                  <c:v>1.39</c:v>
                </c:pt>
                <c:pt idx="65">
                  <c:v>1.7899999999999998</c:v>
                </c:pt>
                <c:pt idx="66">
                  <c:v>2.2000000000000002</c:v>
                </c:pt>
                <c:pt idx="67">
                  <c:v>2.6500000000000004</c:v>
                </c:pt>
                <c:pt idx="68">
                  <c:v>3.06</c:v>
                </c:pt>
                <c:pt idx="69">
                  <c:v>2.5900000000000003</c:v>
                </c:pt>
                <c:pt idx="71">
                  <c:v>1.8499999999999999</c:v>
                </c:pt>
                <c:pt idx="72">
                  <c:v>1.67</c:v>
                </c:pt>
                <c:pt idx="73">
                  <c:v>1.19</c:v>
                </c:pt>
                <c:pt idx="74">
                  <c:v>1.49</c:v>
                </c:pt>
                <c:pt idx="75">
                  <c:v>1.66</c:v>
                </c:pt>
                <c:pt idx="76">
                  <c:v>2.14</c:v>
                </c:pt>
                <c:pt idx="77">
                  <c:v>2.52</c:v>
                </c:pt>
                <c:pt idx="78">
                  <c:v>3.16</c:v>
                </c:pt>
                <c:pt idx="79">
                  <c:v>3.6500000000000004</c:v>
                </c:pt>
                <c:pt idx="80">
                  <c:v>3.62</c:v>
                </c:pt>
                <c:pt idx="81">
                  <c:v>3.62</c:v>
                </c:pt>
                <c:pt idx="82">
                  <c:v>3.0100000000000002</c:v>
                </c:pt>
                <c:pt idx="83">
                  <c:v>1.82</c:v>
                </c:pt>
                <c:pt idx="85">
                  <c:v>1.8499999999999999</c:v>
                </c:pt>
                <c:pt idx="86">
                  <c:v>1.54</c:v>
                </c:pt>
                <c:pt idx="87">
                  <c:v>1.6899999999999997</c:v>
                </c:pt>
                <c:pt idx="88">
                  <c:v>2.5300000000000002</c:v>
                </c:pt>
                <c:pt idx="89">
                  <c:v>2.7</c:v>
                </c:pt>
                <c:pt idx="90">
                  <c:v>3.1300000000000003</c:v>
                </c:pt>
                <c:pt idx="91">
                  <c:v>3.8800000000000003</c:v>
                </c:pt>
                <c:pt idx="92">
                  <c:v>4.12</c:v>
                </c:pt>
                <c:pt idx="93">
                  <c:v>2.23</c:v>
                </c:pt>
                <c:pt idx="94">
                  <c:v>1.6899999999999997</c:v>
                </c:pt>
                <c:pt idx="95">
                  <c:v>1.7299999999999998</c:v>
                </c:pt>
                <c:pt idx="96">
                  <c:v>1.4699999999999991</c:v>
                </c:pt>
                <c:pt idx="97">
                  <c:v>1.3699999999999999</c:v>
                </c:pt>
                <c:pt idx="98">
                  <c:v>1.55</c:v>
                </c:pt>
                <c:pt idx="99">
                  <c:v>1.8699999999999999</c:v>
                </c:pt>
                <c:pt idx="100">
                  <c:v>1.89</c:v>
                </c:pt>
                <c:pt idx="101">
                  <c:v>2.66</c:v>
                </c:pt>
                <c:pt idx="102">
                  <c:v>2.68</c:v>
                </c:pt>
                <c:pt idx="103">
                  <c:v>2.77</c:v>
                </c:pt>
                <c:pt idx="106">
                  <c:v>2.85</c:v>
                </c:pt>
                <c:pt idx="107">
                  <c:v>2.02</c:v>
                </c:pt>
                <c:pt idx="108">
                  <c:v>1.39</c:v>
                </c:pt>
                <c:pt idx="109">
                  <c:v>1.38</c:v>
                </c:pt>
                <c:pt idx="110">
                  <c:v>1.68</c:v>
                </c:pt>
                <c:pt idx="111">
                  <c:v>2.33</c:v>
                </c:pt>
                <c:pt idx="112">
                  <c:v>3.08</c:v>
                </c:pt>
                <c:pt idx="113">
                  <c:v>3.1500000000000004</c:v>
                </c:pt>
                <c:pt idx="114">
                  <c:v>3.19</c:v>
                </c:pt>
                <c:pt idx="116">
                  <c:v>3.21</c:v>
                </c:pt>
                <c:pt idx="117">
                  <c:v>1.65</c:v>
                </c:pt>
                <c:pt idx="118">
                  <c:v>1.63</c:v>
                </c:pt>
                <c:pt idx="119">
                  <c:v>1.74</c:v>
                </c:pt>
                <c:pt idx="120">
                  <c:v>1.53</c:v>
                </c:pt>
                <c:pt idx="123">
                  <c:v>2.3000000000000003</c:v>
                </c:pt>
                <c:pt idx="128">
                  <c:v>4.46</c:v>
                </c:pt>
                <c:pt idx="130">
                  <c:v>4.1999999999999993</c:v>
                </c:pt>
                <c:pt idx="131">
                  <c:v>2.8600000000000003</c:v>
                </c:pt>
                <c:pt idx="132">
                  <c:v>3.02</c:v>
                </c:pt>
                <c:pt idx="133">
                  <c:v>1.9200000000000002</c:v>
                </c:pt>
                <c:pt idx="134">
                  <c:v>1.65</c:v>
                </c:pt>
                <c:pt idx="135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9C3-4952-8178-172E4317D304}"/>
            </c:ext>
          </c:extLst>
        </c:ser>
        <c:ser>
          <c:idx val="8"/>
          <c:order val="8"/>
          <c:tx>
            <c:strRef>
              <c:f>'Datos para grafico'!$A$28</c:f>
              <c:strCache>
                <c:ptCount val="1"/>
                <c:pt idx="0">
                  <c:v>16</c:v>
                </c:pt>
              </c:strCache>
            </c:strRef>
          </c:tx>
          <c:spPr>
            <a:ln w="15875">
              <a:solidFill>
                <a:srgbClr val="FF33CC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grafico'!$Q$28:$EV$28</c:f>
              <c:numCache>
                <c:formatCode>General</c:formatCode>
                <c:ptCount val="136"/>
                <c:pt idx="119">
                  <c:v>6.8599999999999994</c:v>
                </c:pt>
                <c:pt idx="120">
                  <c:v>7.01</c:v>
                </c:pt>
                <c:pt idx="121">
                  <c:v>0.68</c:v>
                </c:pt>
                <c:pt idx="122">
                  <c:v>2.23</c:v>
                </c:pt>
                <c:pt idx="124">
                  <c:v>2.98</c:v>
                </c:pt>
                <c:pt idx="126">
                  <c:v>4.7299999999999995</c:v>
                </c:pt>
                <c:pt idx="127">
                  <c:v>4.92</c:v>
                </c:pt>
                <c:pt idx="128">
                  <c:v>5.85</c:v>
                </c:pt>
                <c:pt idx="132">
                  <c:v>2.96</c:v>
                </c:pt>
                <c:pt idx="134">
                  <c:v>3.1</c:v>
                </c:pt>
                <c:pt idx="135">
                  <c:v>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9C3-4952-8178-172E4317D304}"/>
            </c:ext>
          </c:extLst>
        </c:ser>
        <c:ser>
          <c:idx val="9"/>
          <c:order val="9"/>
          <c:tx>
            <c:strRef>
              <c:f>'Datos para grafico'!$A$30</c:f>
              <c:strCache>
                <c:ptCount val="1"/>
                <c:pt idx="0">
                  <c:v>17</c:v>
                </c:pt>
              </c:strCache>
            </c:strRef>
          </c:tx>
          <c:spPr>
            <a:ln w="15875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grafico'!$Q$30:$EV$30</c:f>
              <c:numCache>
                <c:formatCode>General</c:formatCode>
                <c:ptCount val="136"/>
                <c:pt idx="119">
                  <c:v>0.71</c:v>
                </c:pt>
                <c:pt idx="120">
                  <c:v>0.55000000000000004</c:v>
                </c:pt>
                <c:pt idx="122">
                  <c:v>0.69</c:v>
                </c:pt>
                <c:pt idx="123">
                  <c:v>1.05</c:v>
                </c:pt>
                <c:pt idx="124">
                  <c:v>1.37</c:v>
                </c:pt>
                <c:pt idx="125">
                  <c:v>1.74</c:v>
                </c:pt>
                <c:pt idx="126">
                  <c:v>2.09</c:v>
                </c:pt>
                <c:pt idx="127">
                  <c:v>3.01</c:v>
                </c:pt>
                <c:pt idx="128">
                  <c:v>3.02</c:v>
                </c:pt>
                <c:pt idx="129">
                  <c:v>2.94</c:v>
                </c:pt>
                <c:pt idx="132">
                  <c:v>1.44</c:v>
                </c:pt>
                <c:pt idx="133">
                  <c:v>0.99</c:v>
                </c:pt>
                <c:pt idx="134">
                  <c:v>0.67999999999999994</c:v>
                </c:pt>
                <c:pt idx="135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9C3-4952-8178-172E4317D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1045024"/>
        <c:axId val="1"/>
      </c:lineChart>
      <c:catAx>
        <c:axId val="9410450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24"/>
        <c:noMultiLvlLbl val="0"/>
      </c:catAx>
      <c:valAx>
        <c:axId val="1"/>
        <c:scaling>
          <c:orientation val="maxMin"/>
          <c:max val="16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ptos Narrow"/>
                    <a:ea typeface="Aptos Narrow"/>
                    <a:cs typeface="Aptos Narrow"/>
                  </a:defRPr>
                </a:pPr>
                <a:r>
                  <a:rPr lang="en-GB"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Profundidad del </a:t>
                </a:r>
              </a:p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ptos Narrow"/>
                    <a:ea typeface="Aptos Narrow"/>
                    <a:cs typeface="Aptos Narrow"/>
                  </a:defRPr>
                </a:pPr>
                <a:r>
                  <a:rPr lang="en-GB"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nivel estático (m)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196350627404451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45024"/>
        <c:crosses val="autoZero"/>
        <c:crossBetween val="between"/>
        <c:majorUnit val="4"/>
      </c:valAx>
      <c:spPr>
        <a:solidFill>
          <a:schemeClr val="bg1"/>
        </a:solidFill>
        <a:ln w="9525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1.6667209925521544E-2"/>
          <c:y val="0.87546075284751912"/>
          <c:w val="0.95836457071748871"/>
          <c:h val="0.11073021379889569"/>
        </c:manualLayout>
      </c:layout>
      <c:overlay val="0"/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100" b="1" baseline="0"/>
              <a:t>Pozo Punta Leona #8 Barlovento</a:t>
            </a:r>
          </a:p>
        </c:rich>
      </c:tx>
      <c:layout>
        <c:manualLayout>
          <c:xMode val="edge"/>
          <c:yMode val="edge"/>
          <c:x val="0.30941666666666667"/>
          <c:y val="1.85379916755256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74584426946632"/>
          <c:y val="0.11164706822578367"/>
          <c:w val="0.8113661417322835"/>
          <c:h val="0.75523789872293867"/>
        </c:manualLayout>
      </c:layout>
      <c:lineChart>
        <c:grouping val="standard"/>
        <c:varyColors val="0"/>
        <c:ser>
          <c:idx val="1"/>
          <c:order val="0"/>
          <c:tx>
            <c:v>Profundidad del nivel dinámico (m)</c:v>
          </c:tx>
          <c:spPr>
            <a:ln w="19050">
              <a:solidFill>
                <a:schemeClr val="tx2"/>
              </a:solidFill>
            </a:ln>
          </c:spPr>
          <c:marker>
            <c:symbol val="circle"/>
            <c:size val="3"/>
            <c:spPr>
              <a:solidFill>
                <a:schemeClr val="tx2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'Datos para grafico'!$Q$2:$EV$2</c:f>
              <c:numCache>
                <c:formatCode>mmm\-yy</c:formatCode>
                <c:ptCount val="136"/>
                <c:pt idx="0">
                  <c:v>41153</c:v>
                </c:pt>
                <c:pt idx="1">
                  <c:v>41183</c:v>
                </c:pt>
                <c:pt idx="2">
                  <c:v>41214</c:v>
                </c:pt>
                <c:pt idx="3">
                  <c:v>41244</c:v>
                </c:pt>
                <c:pt idx="4">
                  <c:v>41275</c:v>
                </c:pt>
                <c:pt idx="5">
                  <c:v>41306</c:v>
                </c:pt>
                <c:pt idx="6">
                  <c:v>41334</c:v>
                </c:pt>
                <c:pt idx="7">
                  <c:v>41365</c:v>
                </c:pt>
                <c:pt idx="8">
                  <c:v>41395</c:v>
                </c:pt>
                <c:pt idx="9">
                  <c:v>41426</c:v>
                </c:pt>
                <c:pt idx="10">
                  <c:v>41456</c:v>
                </c:pt>
                <c:pt idx="11">
                  <c:v>41487</c:v>
                </c:pt>
                <c:pt idx="12">
                  <c:v>41518</c:v>
                </c:pt>
                <c:pt idx="13">
                  <c:v>41548</c:v>
                </c:pt>
                <c:pt idx="14">
                  <c:v>41579</c:v>
                </c:pt>
                <c:pt idx="15">
                  <c:v>41609</c:v>
                </c:pt>
                <c:pt idx="16">
                  <c:v>41640</c:v>
                </c:pt>
                <c:pt idx="17">
                  <c:v>41671</c:v>
                </c:pt>
                <c:pt idx="18">
                  <c:v>41699</c:v>
                </c:pt>
                <c:pt idx="19">
                  <c:v>41730</c:v>
                </c:pt>
                <c:pt idx="20">
                  <c:v>41760</c:v>
                </c:pt>
                <c:pt idx="21">
                  <c:v>41791</c:v>
                </c:pt>
                <c:pt idx="22">
                  <c:v>41821</c:v>
                </c:pt>
                <c:pt idx="23">
                  <c:v>41852</c:v>
                </c:pt>
                <c:pt idx="24">
                  <c:v>41883</c:v>
                </c:pt>
                <c:pt idx="25">
                  <c:v>41913</c:v>
                </c:pt>
                <c:pt idx="26">
                  <c:v>41944</c:v>
                </c:pt>
                <c:pt idx="27">
                  <c:v>41974</c:v>
                </c:pt>
                <c:pt idx="28">
                  <c:v>42005</c:v>
                </c:pt>
                <c:pt idx="29">
                  <c:v>42036</c:v>
                </c:pt>
                <c:pt idx="30">
                  <c:v>42064</c:v>
                </c:pt>
                <c:pt idx="31">
                  <c:v>42095</c:v>
                </c:pt>
                <c:pt idx="32">
                  <c:v>42125</c:v>
                </c:pt>
                <c:pt idx="33">
                  <c:v>42156</c:v>
                </c:pt>
                <c:pt idx="34">
                  <c:v>42186</c:v>
                </c:pt>
                <c:pt idx="35">
                  <c:v>42217</c:v>
                </c:pt>
                <c:pt idx="36">
                  <c:v>42248</c:v>
                </c:pt>
                <c:pt idx="37">
                  <c:v>42278</c:v>
                </c:pt>
                <c:pt idx="38">
                  <c:v>42309</c:v>
                </c:pt>
                <c:pt idx="39">
                  <c:v>42339</c:v>
                </c:pt>
                <c:pt idx="40">
                  <c:v>42370</c:v>
                </c:pt>
                <c:pt idx="41">
                  <c:v>42401</c:v>
                </c:pt>
                <c:pt idx="42">
                  <c:v>42430</c:v>
                </c:pt>
                <c:pt idx="43">
                  <c:v>42461</c:v>
                </c:pt>
                <c:pt idx="44">
                  <c:v>42491</c:v>
                </c:pt>
                <c:pt idx="45">
                  <c:v>42522</c:v>
                </c:pt>
                <c:pt idx="46">
                  <c:v>42552</c:v>
                </c:pt>
                <c:pt idx="47">
                  <c:v>42583</c:v>
                </c:pt>
                <c:pt idx="48">
                  <c:v>42614</c:v>
                </c:pt>
                <c:pt idx="49">
                  <c:v>42644</c:v>
                </c:pt>
                <c:pt idx="50">
                  <c:v>42675</c:v>
                </c:pt>
                <c:pt idx="51">
                  <c:v>42705</c:v>
                </c:pt>
                <c:pt idx="52">
                  <c:v>42736</c:v>
                </c:pt>
                <c:pt idx="53">
                  <c:v>42767</c:v>
                </c:pt>
                <c:pt idx="54">
                  <c:v>42795</c:v>
                </c:pt>
                <c:pt idx="55">
                  <c:v>42826</c:v>
                </c:pt>
                <c:pt idx="56">
                  <c:v>42856</c:v>
                </c:pt>
                <c:pt idx="57">
                  <c:v>42887</c:v>
                </c:pt>
                <c:pt idx="58">
                  <c:v>42917</c:v>
                </c:pt>
                <c:pt idx="59">
                  <c:v>42948</c:v>
                </c:pt>
                <c:pt idx="60">
                  <c:v>42979</c:v>
                </c:pt>
                <c:pt idx="61">
                  <c:v>43009</c:v>
                </c:pt>
                <c:pt idx="62">
                  <c:v>43040</c:v>
                </c:pt>
                <c:pt idx="63">
                  <c:v>43070</c:v>
                </c:pt>
                <c:pt idx="64">
                  <c:v>43101</c:v>
                </c:pt>
                <c:pt idx="65">
                  <c:v>43132</c:v>
                </c:pt>
                <c:pt idx="66">
                  <c:v>43160</c:v>
                </c:pt>
                <c:pt idx="67">
                  <c:v>43191</c:v>
                </c:pt>
                <c:pt idx="68">
                  <c:v>43221</c:v>
                </c:pt>
                <c:pt idx="69">
                  <c:v>43252</c:v>
                </c:pt>
                <c:pt idx="70">
                  <c:v>43282</c:v>
                </c:pt>
                <c:pt idx="71">
                  <c:v>43313</c:v>
                </c:pt>
                <c:pt idx="72">
                  <c:v>43344</c:v>
                </c:pt>
                <c:pt idx="73">
                  <c:v>43374</c:v>
                </c:pt>
                <c:pt idx="74">
                  <c:v>43405</c:v>
                </c:pt>
                <c:pt idx="75">
                  <c:v>43435</c:v>
                </c:pt>
                <c:pt idx="76">
                  <c:v>43466</c:v>
                </c:pt>
                <c:pt idx="77">
                  <c:v>43497</c:v>
                </c:pt>
                <c:pt idx="78">
                  <c:v>43525</c:v>
                </c:pt>
                <c:pt idx="79">
                  <c:v>43556</c:v>
                </c:pt>
                <c:pt idx="80">
                  <c:v>43586</c:v>
                </c:pt>
                <c:pt idx="81">
                  <c:v>43617</c:v>
                </c:pt>
                <c:pt idx="82">
                  <c:v>43647</c:v>
                </c:pt>
                <c:pt idx="83">
                  <c:v>43678</c:v>
                </c:pt>
                <c:pt idx="84">
                  <c:v>43709</c:v>
                </c:pt>
                <c:pt idx="85">
                  <c:v>43739</c:v>
                </c:pt>
                <c:pt idx="86">
                  <c:v>43770</c:v>
                </c:pt>
                <c:pt idx="87">
                  <c:v>43800</c:v>
                </c:pt>
                <c:pt idx="88">
                  <c:v>43831</c:v>
                </c:pt>
                <c:pt idx="89">
                  <c:v>43862</c:v>
                </c:pt>
                <c:pt idx="90">
                  <c:v>43891</c:v>
                </c:pt>
                <c:pt idx="91">
                  <c:v>43922</c:v>
                </c:pt>
                <c:pt idx="92">
                  <c:v>43952</c:v>
                </c:pt>
                <c:pt idx="93">
                  <c:v>43983</c:v>
                </c:pt>
                <c:pt idx="94">
                  <c:v>44013</c:v>
                </c:pt>
                <c:pt idx="95">
                  <c:v>44044</c:v>
                </c:pt>
                <c:pt idx="96">
                  <c:v>44075</c:v>
                </c:pt>
                <c:pt idx="97">
                  <c:v>44105</c:v>
                </c:pt>
                <c:pt idx="98">
                  <c:v>44136</c:v>
                </c:pt>
                <c:pt idx="99">
                  <c:v>44166</c:v>
                </c:pt>
                <c:pt idx="100">
                  <c:v>44197</c:v>
                </c:pt>
                <c:pt idx="101">
                  <c:v>44228</c:v>
                </c:pt>
                <c:pt idx="102">
                  <c:v>44256</c:v>
                </c:pt>
                <c:pt idx="103">
                  <c:v>44287</c:v>
                </c:pt>
                <c:pt idx="104">
                  <c:v>44317</c:v>
                </c:pt>
                <c:pt idx="105">
                  <c:v>44348</c:v>
                </c:pt>
                <c:pt idx="106">
                  <c:v>44378</c:v>
                </c:pt>
                <c:pt idx="107">
                  <c:v>44409</c:v>
                </c:pt>
                <c:pt idx="108">
                  <c:v>44440</c:v>
                </c:pt>
                <c:pt idx="109">
                  <c:v>44470</c:v>
                </c:pt>
                <c:pt idx="110">
                  <c:v>44501</c:v>
                </c:pt>
                <c:pt idx="111">
                  <c:v>44531</c:v>
                </c:pt>
                <c:pt idx="112">
                  <c:v>44562</c:v>
                </c:pt>
                <c:pt idx="113">
                  <c:v>44593</c:v>
                </c:pt>
                <c:pt idx="114">
                  <c:v>44621</c:v>
                </c:pt>
                <c:pt idx="115">
                  <c:v>44652</c:v>
                </c:pt>
                <c:pt idx="116">
                  <c:v>44682</c:v>
                </c:pt>
                <c:pt idx="117">
                  <c:v>44713</c:v>
                </c:pt>
                <c:pt idx="118">
                  <c:v>44743</c:v>
                </c:pt>
                <c:pt idx="119">
                  <c:v>44774</c:v>
                </c:pt>
                <c:pt idx="120">
                  <c:v>44805</c:v>
                </c:pt>
                <c:pt idx="121">
                  <c:v>44835</c:v>
                </c:pt>
                <c:pt idx="122">
                  <c:v>44866</c:v>
                </c:pt>
                <c:pt idx="123">
                  <c:v>44896</c:v>
                </c:pt>
                <c:pt idx="124">
                  <c:v>44927</c:v>
                </c:pt>
                <c:pt idx="125">
                  <c:v>44958</c:v>
                </c:pt>
                <c:pt idx="126">
                  <c:v>44986</c:v>
                </c:pt>
                <c:pt idx="127">
                  <c:v>45017</c:v>
                </c:pt>
                <c:pt idx="128">
                  <c:v>45047</c:v>
                </c:pt>
                <c:pt idx="129">
                  <c:v>45078</c:v>
                </c:pt>
                <c:pt idx="130">
                  <c:v>45108</c:v>
                </c:pt>
                <c:pt idx="131">
                  <c:v>45139</c:v>
                </c:pt>
                <c:pt idx="132">
                  <c:v>45170</c:v>
                </c:pt>
                <c:pt idx="133">
                  <c:v>45200</c:v>
                </c:pt>
                <c:pt idx="134">
                  <c:v>45231</c:v>
                </c:pt>
                <c:pt idx="135">
                  <c:v>45261</c:v>
                </c:pt>
              </c:numCache>
            </c:numRef>
          </c:cat>
          <c:val>
            <c:numRef>
              <c:f>'Datos para grafico'!$Q$36:$EV$36</c:f>
              <c:numCache>
                <c:formatCode>0.00</c:formatCode>
                <c:ptCount val="136"/>
                <c:pt idx="4" formatCode="General">
                  <c:v>12.41</c:v>
                </c:pt>
                <c:pt idx="17" formatCode="General">
                  <c:v>14.709999999999999</c:v>
                </c:pt>
                <c:pt idx="19" formatCode="General">
                  <c:v>18</c:v>
                </c:pt>
                <c:pt idx="27">
                  <c:v>8.2000000000000011</c:v>
                </c:pt>
                <c:pt idx="28" formatCode="General">
                  <c:v>12.08</c:v>
                </c:pt>
                <c:pt idx="29" formatCode="General">
                  <c:v>13.82</c:v>
                </c:pt>
                <c:pt idx="30" formatCode="General">
                  <c:v>15.52</c:v>
                </c:pt>
                <c:pt idx="32" formatCode="General">
                  <c:v>15.9</c:v>
                </c:pt>
                <c:pt idx="34" formatCode="General">
                  <c:v>20.330000000000002</c:v>
                </c:pt>
                <c:pt idx="35" formatCode="General">
                  <c:v>12.62</c:v>
                </c:pt>
                <c:pt idx="36" formatCode="General">
                  <c:v>12.29</c:v>
                </c:pt>
                <c:pt idx="37" formatCode="General">
                  <c:v>3.67</c:v>
                </c:pt>
                <c:pt idx="38" formatCode="General">
                  <c:v>8.24</c:v>
                </c:pt>
                <c:pt idx="40" formatCode="General">
                  <c:v>13.67</c:v>
                </c:pt>
                <c:pt idx="41" formatCode="General">
                  <c:v>15.15</c:v>
                </c:pt>
                <c:pt idx="42" formatCode="General">
                  <c:v>17.970000000000002</c:v>
                </c:pt>
                <c:pt idx="43" formatCode="General">
                  <c:v>18.8</c:v>
                </c:pt>
                <c:pt idx="44" formatCode="General">
                  <c:v>15.55</c:v>
                </c:pt>
                <c:pt idx="45" formatCode="General">
                  <c:v>12.65</c:v>
                </c:pt>
                <c:pt idx="48" formatCode="General">
                  <c:v>5.64</c:v>
                </c:pt>
                <c:pt idx="49" formatCode="General">
                  <c:v>9.23</c:v>
                </c:pt>
                <c:pt idx="50" formatCode="General">
                  <c:v>7.62</c:v>
                </c:pt>
                <c:pt idx="51" formatCode="General">
                  <c:v>3.96</c:v>
                </c:pt>
                <c:pt idx="53" formatCode="General">
                  <c:v>13.35</c:v>
                </c:pt>
                <c:pt idx="54" formatCode="General">
                  <c:v>14.25</c:v>
                </c:pt>
                <c:pt idx="56" formatCode="General">
                  <c:v>11.29</c:v>
                </c:pt>
                <c:pt idx="57" formatCode="General">
                  <c:v>3.7</c:v>
                </c:pt>
                <c:pt idx="60" formatCode="General">
                  <c:v>5.82</c:v>
                </c:pt>
                <c:pt idx="61" formatCode="General">
                  <c:v>6.46</c:v>
                </c:pt>
                <c:pt idx="62" formatCode="General">
                  <c:v>6.76</c:v>
                </c:pt>
                <c:pt idx="63" formatCode="General">
                  <c:v>7.4</c:v>
                </c:pt>
                <c:pt idx="65" formatCode="General">
                  <c:v>10.96</c:v>
                </c:pt>
                <c:pt idx="66" formatCode="General">
                  <c:v>13.28</c:v>
                </c:pt>
                <c:pt idx="67" formatCode="General">
                  <c:v>14.69</c:v>
                </c:pt>
                <c:pt idx="68" formatCode="General">
                  <c:v>14.63</c:v>
                </c:pt>
                <c:pt idx="69" formatCode="General">
                  <c:v>12.77</c:v>
                </c:pt>
                <c:pt idx="70" formatCode="General">
                  <c:v>10.93</c:v>
                </c:pt>
                <c:pt idx="71" formatCode="General">
                  <c:v>8.33</c:v>
                </c:pt>
                <c:pt idx="72" formatCode="General">
                  <c:v>8.17</c:v>
                </c:pt>
                <c:pt idx="73" formatCode="General">
                  <c:v>3.83</c:v>
                </c:pt>
                <c:pt idx="74" formatCode="General">
                  <c:v>6.67</c:v>
                </c:pt>
                <c:pt idx="75" formatCode="General">
                  <c:v>8.7100000000000009</c:v>
                </c:pt>
                <c:pt idx="76" formatCode="General">
                  <c:v>13.48</c:v>
                </c:pt>
                <c:pt idx="77" formatCode="General">
                  <c:v>14.93</c:v>
                </c:pt>
                <c:pt idx="78" formatCode="General">
                  <c:v>17.440000000000001</c:v>
                </c:pt>
                <c:pt idx="79" formatCode="General">
                  <c:v>17.5</c:v>
                </c:pt>
                <c:pt idx="80" formatCode="General">
                  <c:v>15.17</c:v>
                </c:pt>
                <c:pt idx="81" formatCode="General">
                  <c:v>11.59</c:v>
                </c:pt>
                <c:pt idx="82" formatCode="General">
                  <c:v>12.2</c:v>
                </c:pt>
                <c:pt idx="83" formatCode="General">
                  <c:v>9.3699999999999992</c:v>
                </c:pt>
                <c:pt idx="84" formatCode="General">
                  <c:v>7.8</c:v>
                </c:pt>
                <c:pt idx="86" formatCode="General">
                  <c:v>8.91</c:v>
                </c:pt>
                <c:pt idx="87" formatCode="General">
                  <c:v>9.49</c:v>
                </c:pt>
                <c:pt idx="88" formatCode="General">
                  <c:v>13</c:v>
                </c:pt>
                <c:pt idx="89" formatCode="General">
                  <c:v>14.63</c:v>
                </c:pt>
                <c:pt idx="90" formatCode="General">
                  <c:v>16.72</c:v>
                </c:pt>
                <c:pt idx="92" formatCode="General">
                  <c:v>16.82</c:v>
                </c:pt>
                <c:pt idx="94" formatCode="General">
                  <c:v>6.63</c:v>
                </c:pt>
                <c:pt idx="95" formatCode="General">
                  <c:v>4.24</c:v>
                </c:pt>
                <c:pt idx="97" formatCode="General">
                  <c:v>3.59</c:v>
                </c:pt>
                <c:pt idx="98" formatCode="General">
                  <c:v>3.39</c:v>
                </c:pt>
                <c:pt idx="99" formatCode="General">
                  <c:v>6.89</c:v>
                </c:pt>
                <c:pt idx="100" formatCode="General">
                  <c:v>10.44</c:v>
                </c:pt>
                <c:pt idx="101" formatCode="General">
                  <c:v>13.49</c:v>
                </c:pt>
                <c:pt idx="103" formatCode="General">
                  <c:v>14.1</c:v>
                </c:pt>
                <c:pt idx="104" formatCode="General">
                  <c:v>13.88</c:v>
                </c:pt>
                <c:pt idx="106" formatCode="General">
                  <c:v>13.5</c:v>
                </c:pt>
                <c:pt idx="107" formatCode="General">
                  <c:v>9.68</c:v>
                </c:pt>
                <c:pt idx="108" formatCode="General">
                  <c:v>4.13</c:v>
                </c:pt>
                <c:pt idx="109" formatCode="General">
                  <c:v>3.98</c:v>
                </c:pt>
                <c:pt idx="110" formatCode="General">
                  <c:v>7.49</c:v>
                </c:pt>
                <c:pt idx="111" formatCode="General">
                  <c:v>10.89</c:v>
                </c:pt>
                <c:pt idx="112" formatCode="General">
                  <c:v>12.37</c:v>
                </c:pt>
                <c:pt idx="114" formatCode="General">
                  <c:v>16.73</c:v>
                </c:pt>
                <c:pt idx="115" formatCode="General">
                  <c:v>15.17</c:v>
                </c:pt>
                <c:pt idx="116" formatCode="General">
                  <c:v>10.5</c:v>
                </c:pt>
                <c:pt idx="117" formatCode="General">
                  <c:v>3.78</c:v>
                </c:pt>
                <c:pt idx="118" formatCode="General">
                  <c:v>3.91</c:v>
                </c:pt>
                <c:pt idx="119" formatCode="General">
                  <c:v>4.7699999999999996</c:v>
                </c:pt>
                <c:pt idx="120" formatCode="General">
                  <c:v>4.82</c:v>
                </c:pt>
                <c:pt idx="121" formatCode="General">
                  <c:v>3.62</c:v>
                </c:pt>
                <c:pt idx="122" formatCode="General">
                  <c:v>5.7</c:v>
                </c:pt>
                <c:pt idx="123" formatCode="General">
                  <c:v>7.76</c:v>
                </c:pt>
                <c:pt idx="124" formatCode="General">
                  <c:v>11.2</c:v>
                </c:pt>
                <c:pt idx="125" formatCode="General">
                  <c:v>13.98</c:v>
                </c:pt>
                <c:pt idx="126" formatCode="General">
                  <c:v>14.7</c:v>
                </c:pt>
                <c:pt idx="128" formatCode="General">
                  <c:v>16.96</c:v>
                </c:pt>
                <c:pt idx="129" formatCode="General">
                  <c:v>14.58</c:v>
                </c:pt>
                <c:pt idx="130" formatCode="General">
                  <c:v>13.32</c:v>
                </c:pt>
                <c:pt idx="131" formatCode="General">
                  <c:v>9.5500000000000007</c:v>
                </c:pt>
                <c:pt idx="133" formatCode="General">
                  <c:v>6.93</c:v>
                </c:pt>
                <c:pt idx="135" formatCode="General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56-4672-88E5-CAF13E6D1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53664"/>
        <c:axId val="1"/>
      </c:lineChart>
      <c:catAx>
        <c:axId val="9410536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tickLblSkip val="24"/>
        <c:noMultiLvlLbl val="0"/>
      </c:catAx>
      <c:valAx>
        <c:axId val="1"/>
        <c:scaling>
          <c:orientation val="maxMin"/>
          <c:max val="22"/>
          <c:min val="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dinámico (m)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376925710373159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53664"/>
        <c:crosses val="autoZero"/>
        <c:crossBetween val="between"/>
      </c:valAx>
      <c:spPr>
        <a:solidFill>
          <a:schemeClr val="bg1"/>
        </a:solidFill>
        <a:ln w="635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 sz="1100" b="1" baseline="0"/>
              <a:t>Pozo Punta Leona #8 Barlovento</a:t>
            </a:r>
          </a:p>
        </c:rich>
      </c:tx>
      <c:layout>
        <c:manualLayout>
          <c:xMode val="edge"/>
          <c:yMode val="edge"/>
          <c:x val="0.30108333333333331"/>
          <c:y val="1.85333069064307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09492563429571"/>
          <c:y val="0.13128968326788273"/>
          <c:w val="0.70529352580927385"/>
          <c:h val="0.7537047127277244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19050"/>
          </c:spPr>
          <c:marker>
            <c:symbol val="squar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grafico'!$U$8:$AF$8</c:f>
              <c:numCache>
                <c:formatCode>General</c:formatCode>
                <c:ptCount val="12"/>
                <c:pt idx="0">
                  <c:v>12.41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0-4536-9758-CFF64F28E5D5}"/>
            </c:ext>
          </c:extLst>
        </c:ser>
        <c:ser>
          <c:idx val="2"/>
          <c:order val="1"/>
          <c:tx>
            <c:v>2014</c:v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grafico'!$AG$8:$AR$8</c:f>
              <c:numCache>
                <c:formatCode>General</c:formatCode>
                <c:ptCount val="12"/>
                <c:pt idx="1">
                  <c:v>14.709999999999999</c:v>
                </c:pt>
                <c:pt idx="3">
                  <c:v>18</c:v>
                </c:pt>
                <c:pt idx="11" formatCode="0.00">
                  <c:v>8.2000000000000011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B0-4536-9758-CFF64F28E5D5}"/>
            </c:ext>
          </c:extLst>
        </c:ser>
        <c:ser>
          <c:idx val="3"/>
          <c:order val="2"/>
          <c:tx>
            <c:v>2015</c:v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grafico'!$AS$8:$BD$8</c:f>
              <c:numCache>
                <c:formatCode>General</c:formatCode>
                <c:ptCount val="12"/>
                <c:pt idx="0">
                  <c:v>12.08</c:v>
                </c:pt>
                <c:pt idx="1">
                  <c:v>13.82</c:v>
                </c:pt>
                <c:pt idx="2">
                  <c:v>15.52</c:v>
                </c:pt>
                <c:pt idx="4">
                  <c:v>15.9</c:v>
                </c:pt>
                <c:pt idx="6">
                  <c:v>20.330000000000002</c:v>
                </c:pt>
                <c:pt idx="7">
                  <c:v>12.62</c:v>
                </c:pt>
                <c:pt idx="8">
                  <c:v>12.29</c:v>
                </c:pt>
                <c:pt idx="9">
                  <c:v>3.67</c:v>
                </c:pt>
                <c:pt idx="10">
                  <c:v>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B0-4536-9758-CFF64F28E5D5}"/>
            </c:ext>
          </c:extLst>
        </c:ser>
        <c:ser>
          <c:idx val="4"/>
          <c:order val="3"/>
          <c:tx>
            <c:v>2016</c:v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grafico'!$BE$36:$BP$36</c:f>
              <c:numCache>
                <c:formatCode>General</c:formatCode>
                <c:ptCount val="12"/>
                <c:pt idx="0">
                  <c:v>13.67</c:v>
                </c:pt>
                <c:pt idx="1">
                  <c:v>15.15</c:v>
                </c:pt>
                <c:pt idx="2">
                  <c:v>17.970000000000002</c:v>
                </c:pt>
                <c:pt idx="3">
                  <c:v>18.8</c:v>
                </c:pt>
                <c:pt idx="4">
                  <c:v>15.55</c:v>
                </c:pt>
                <c:pt idx="5">
                  <c:v>12.65</c:v>
                </c:pt>
                <c:pt idx="8">
                  <c:v>5.64</c:v>
                </c:pt>
                <c:pt idx="9">
                  <c:v>9.23</c:v>
                </c:pt>
                <c:pt idx="10">
                  <c:v>7.62</c:v>
                </c:pt>
                <c:pt idx="11">
                  <c:v>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B0-4536-9758-CFF64F28E5D5}"/>
            </c:ext>
          </c:extLst>
        </c:ser>
        <c:ser>
          <c:idx val="5"/>
          <c:order val="4"/>
          <c:tx>
            <c:strRef>
              <c:f>'Datos para grafico'!$BQ$1:$CB$1</c:f>
              <c:strCache>
                <c:ptCount val="12"/>
                <c:pt idx="0">
                  <c:v>2017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grafico'!$BQ$36:$CB$36</c:f>
              <c:numCache>
                <c:formatCode>General</c:formatCode>
                <c:ptCount val="12"/>
                <c:pt idx="1">
                  <c:v>13.35</c:v>
                </c:pt>
                <c:pt idx="2">
                  <c:v>14.25</c:v>
                </c:pt>
                <c:pt idx="4">
                  <c:v>11.29</c:v>
                </c:pt>
                <c:pt idx="5">
                  <c:v>3.7</c:v>
                </c:pt>
                <c:pt idx="8">
                  <c:v>5.82</c:v>
                </c:pt>
                <c:pt idx="9">
                  <c:v>6.46</c:v>
                </c:pt>
                <c:pt idx="10">
                  <c:v>6.76</c:v>
                </c:pt>
                <c:pt idx="11">
                  <c:v>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B0-4536-9758-CFF64F28E5D5}"/>
            </c:ext>
          </c:extLst>
        </c:ser>
        <c:ser>
          <c:idx val="6"/>
          <c:order val="5"/>
          <c:tx>
            <c:strRef>
              <c:f>'Datos para grafico'!$CC$1:$CN$1</c:f>
              <c:strCache>
                <c:ptCount val="12"/>
                <c:pt idx="0">
                  <c:v>2018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grafico'!$CC$36:$CN$36</c:f>
              <c:numCache>
                <c:formatCode>General</c:formatCode>
                <c:ptCount val="12"/>
                <c:pt idx="1">
                  <c:v>10.96</c:v>
                </c:pt>
                <c:pt idx="2">
                  <c:v>13.28</c:v>
                </c:pt>
                <c:pt idx="3">
                  <c:v>14.69</c:v>
                </c:pt>
                <c:pt idx="4">
                  <c:v>14.63</c:v>
                </c:pt>
                <c:pt idx="5">
                  <c:v>12.77</c:v>
                </c:pt>
                <c:pt idx="6">
                  <c:v>10.93</c:v>
                </c:pt>
                <c:pt idx="7">
                  <c:v>8.33</c:v>
                </c:pt>
                <c:pt idx="8">
                  <c:v>8.17</c:v>
                </c:pt>
                <c:pt idx="9">
                  <c:v>3.83</c:v>
                </c:pt>
                <c:pt idx="10">
                  <c:v>6.67</c:v>
                </c:pt>
                <c:pt idx="11">
                  <c:v>8.7100000000000009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B0-4536-9758-CFF64F28E5D5}"/>
            </c:ext>
          </c:extLst>
        </c:ser>
        <c:ser>
          <c:idx val="7"/>
          <c:order val="6"/>
          <c:tx>
            <c:strRef>
              <c:f>'Datos para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circle"/>
            <c:size val="3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grafico'!$CO$8:$CZ$8</c:f>
              <c:numCache>
                <c:formatCode>General</c:formatCode>
                <c:ptCount val="12"/>
                <c:pt idx="0">
                  <c:v>13.48</c:v>
                </c:pt>
                <c:pt idx="1">
                  <c:v>14.93</c:v>
                </c:pt>
                <c:pt idx="2">
                  <c:v>17.440000000000001</c:v>
                </c:pt>
                <c:pt idx="3">
                  <c:v>17.5</c:v>
                </c:pt>
                <c:pt idx="4">
                  <c:v>15.17</c:v>
                </c:pt>
                <c:pt idx="5">
                  <c:v>11.59</c:v>
                </c:pt>
                <c:pt idx="6">
                  <c:v>12.2</c:v>
                </c:pt>
                <c:pt idx="7">
                  <c:v>9.3699999999999992</c:v>
                </c:pt>
                <c:pt idx="8">
                  <c:v>7.8</c:v>
                </c:pt>
                <c:pt idx="10">
                  <c:v>8.91</c:v>
                </c:pt>
                <c:pt idx="11">
                  <c:v>9.49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DB0-4536-9758-CFF64F28E5D5}"/>
            </c:ext>
          </c:extLst>
        </c:ser>
        <c:ser>
          <c:idx val="8"/>
          <c:order val="7"/>
          <c:tx>
            <c:strRef>
              <c:f>'Datos para grafico'!$DA$1:$DL$1</c:f>
              <c:strCache>
                <c:ptCount val="12"/>
                <c:pt idx="0">
                  <c:v>2020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grafico'!$DA$36:$DL$36</c:f>
              <c:numCache>
                <c:formatCode>General</c:formatCode>
                <c:ptCount val="12"/>
                <c:pt idx="0">
                  <c:v>13</c:v>
                </c:pt>
                <c:pt idx="1">
                  <c:v>14.63</c:v>
                </c:pt>
                <c:pt idx="2">
                  <c:v>16.72</c:v>
                </c:pt>
                <c:pt idx="4">
                  <c:v>16.82</c:v>
                </c:pt>
                <c:pt idx="6">
                  <c:v>6.63</c:v>
                </c:pt>
                <c:pt idx="7">
                  <c:v>4.24</c:v>
                </c:pt>
                <c:pt idx="9">
                  <c:v>3.59</c:v>
                </c:pt>
                <c:pt idx="10">
                  <c:v>3.39</c:v>
                </c:pt>
                <c:pt idx="11">
                  <c:v>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B0-4536-9758-CFF64F28E5D5}"/>
            </c:ext>
          </c:extLst>
        </c:ser>
        <c:ser>
          <c:idx val="9"/>
          <c:order val="8"/>
          <c:tx>
            <c:strRef>
              <c:f>'Datos para grafico'!$DM$1:$DX$1</c:f>
              <c:strCache>
                <c:ptCount val="12"/>
                <c:pt idx="0">
                  <c:v>2021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grafico'!$DM$36:$DX$36</c:f>
              <c:numCache>
                <c:formatCode>General</c:formatCode>
                <c:ptCount val="12"/>
                <c:pt idx="0">
                  <c:v>10.44</c:v>
                </c:pt>
                <c:pt idx="1">
                  <c:v>13.49</c:v>
                </c:pt>
                <c:pt idx="3">
                  <c:v>14.1</c:v>
                </c:pt>
                <c:pt idx="4">
                  <c:v>13.88</c:v>
                </c:pt>
                <c:pt idx="6">
                  <c:v>13.5</c:v>
                </c:pt>
                <c:pt idx="7">
                  <c:v>9.68</c:v>
                </c:pt>
                <c:pt idx="8">
                  <c:v>4.13</c:v>
                </c:pt>
                <c:pt idx="9">
                  <c:v>3.98</c:v>
                </c:pt>
                <c:pt idx="10">
                  <c:v>7.49</c:v>
                </c:pt>
                <c:pt idx="11">
                  <c:v>10.89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DB0-4536-9758-CFF64F28E5D5}"/>
            </c:ext>
          </c:extLst>
        </c:ser>
        <c:ser>
          <c:idx val="10"/>
          <c:order val="9"/>
          <c:tx>
            <c:strRef>
              <c:f>'Datos para grafico'!$DY$1:$EJ$1</c:f>
              <c:strCache>
                <c:ptCount val="12"/>
                <c:pt idx="0">
                  <c:v>2022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grafico'!$DY$8:$EJ$8</c:f>
              <c:numCache>
                <c:formatCode>General</c:formatCode>
                <c:ptCount val="12"/>
                <c:pt idx="0">
                  <c:v>12.37</c:v>
                </c:pt>
                <c:pt idx="2">
                  <c:v>16.73</c:v>
                </c:pt>
                <c:pt idx="3">
                  <c:v>15.17</c:v>
                </c:pt>
                <c:pt idx="4">
                  <c:v>10.5</c:v>
                </c:pt>
                <c:pt idx="5">
                  <c:v>3.78</c:v>
                </c:pt>
                <c:pt idx="6">
                  <c:v>3.91</c:v>
                </c:pt>
                <c:pt idx="7">
                  <c:v>4.7699999999999996</c:v>
                </c:pt>
                <c:pt idx="8">
                  <c:v>4.82</c:v>
                </c:pt>
                <c:pt idx="9">
                  <c:v>3.62</c:v>
                </c:pt>
                <c:pt idx="10">
                  <c:v>5.7</c:v>
                </c:pt>
                <c:pt idx="11">
                  <c:v>7.76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DB0-4536-9758-CFF64F28E5D5}"/>
            </c:ext>
          </c:extLst>
        </c:ser>
        <c:ser>
          <c:idx val="11"/>
          <c:order val="10"/>
          <c:tx>
            <c:strRef>
              <c:f>'Datos para grafico'!$EK$1:$EV$1</c:f>
              <c:strCache>
                <c:ptCount val="12"/>
                <c:pt idx="0">
                  <c:v>2023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grafico'!$EK$8:$EV$8</c:f>
              <c:numCache>
                <c:formatCode>General</c:formatCode>
                <c:ptCount val="12"/>
                <c:pt idx="0">
                  <c:v>11.2</c:v>
                </c:pt>
                <c:pt idx="1">
                  <c:v>13.98</c:v>
                </c:pt>
                <c:pt idx="2">
                  <c:v>14.7</c:v>
                </c:pt>
                <c:pt idx="4">
                  <c:v>16.96</c:v>
                </c:pt>
                <c:pt idx="5">
                  <c:v>14.58</c:v>
                </c:pt>
                <c:pt idx="6">
                  <c:v>13.32</c:v>
                </c:pt>
                <c:pt idx="7">
                  <c:v>9.5500000000000007</c:v>
                </c:pt>
                <c:pt idx="9">
                  <c:v>6.93</c:v>
                </c:pt>
                <c:pt idx="1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DB0-4536-9758-CFF64F28E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9024"/>
        <c:axId val="1"/>
      </c:lineChart>
      <c:catAx>
        <c:axId val="941069024"/>
        <c:scaling>
          <c:orientation val="minMax"/>
        </c:scaling>
        <c:delete val="0"/>
        <c:axPos val="b"/>
        <c:numFmt formatCode="mmm\-yy" sourceLinked="0"/>
        <c:majorTickMark val="cross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Profundidad del</a:t>
                </a:r>
              </a:p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R" sz="900" baseline="0"/>
                  <a:t>nivel dinámico (m)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61991387232202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69024"/>
        <c:crosses val="autoZero"/>
        <c:crossBetween val="between"/>
      </c:valAx>
      <c:spPr>
        <a:solidFill>
          <a:schemeClr val="bg1"/>
        </a:solidFill>
        <a:ln w="6350"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85419450868297908"/>
          <c:y val="8.6507979530387261E-2"/>
          <c:w val="0.13125427816348215"/>
          <c:h val="0.85815915694144163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ASADA Quebrada Ganado Oasis</a:t>
            </a:r>
          </a:p>
        </c:rich>
      </c:tx>
      <c:layout>
        <c:manualLayout>
          <c:xMode val="edge"/>
          <c:yMode val="edge"/>
          <c:x val="0.26370188101487313"/>
          <c:y val="3.119371520207571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grafico'!$EW$2:$FL$2</c:f>
              <c:numCache>
                <c:formatCode>mmm\-yy</c:formatCode>
                <c:ptCount val="1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</c:numCache>
            </c:numRef>
          </c:cat>
          <c:val>
            <c:numRef>
              <c:f>'Datos para grafico'!$EW$34:$FL$34</c:f>
              <c:numCache>
                <c:formatCode>General</c:formatCode>
                <c:ptCount val="16"/>
                <c:pt idx="6">
                  <c:v>6.58</c:v>
                </c:pt>
                <c:pt idx="8">
                  <c:v>6.96</c:v>
                </c:pt>
                <c:pt idx="9">
                  <c:v>5.93</c:v>
                </c:pt>
                <c:pt idx="11">
                  <c:v>6.1</c:v>
                </c:pt>
                <c:pt idx="12">
                  <c:v>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4-49D4-BE10-7B673B2DF9D5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grafico'!$EW$2:$FL$2</c:f>
              <c:numCache>
                <c:formatCode>mmm\-yy</c:formatCode>
                <c:ptCount val="1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</c:numCache>
            </c:numRef>
          </c:cat>
          <c:val>
            <c:numRef>
              <c:f>'Datos para grafico'!$EW$35:$FL$35</c:f>
              <c:numCache>
                <c:formatCode>General</c:formatCode>
                <c:ptCount val="16"/>
                <c:pt idx="10">
                  <c:v>5.22</c:v>
                </c:pt>
                <c:pt idx="13">
                  <c:v>7.6999999999999993</c:v>
                </c:pt>
                <c:pt idx="14">
                  <c:v>7.8900000000000006</c:v>
                </c:pt>
                <c:pt idx="15">
                  <c:v>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54-49D4-BE10-7B673B2DF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6144"/>
        <c:axId val="1"/>
      </c:lineChart>
      <c:dateAx>
        <c:axId val="9410661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66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/>
              <a:t>ASADA Quebrada</a:t>
            </a:r>
            <a:r>
              <a:rPr lang="es-CR" baseline="0"/>
              <a:t> Ganado Oasis</a:t>
            </a:r>
            <a:endParaRPr lang="es-CR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grafico'!$EW$34:$FH$34</c:f>
              <c:numCache>
                <c:formatCode>General</c:formatCode>
                <c:ptCount val="12"/>
                <c:pt idx="6">
                  <c:v>6.58</c:v>
                </c:pt>
                <c:pt idx="8">
                  <c:v>6.96</c:v>
                </c:pt>
                <c:pt idx="9">
                  <c:v>5.93</c:v>
                </c:pt>
                <c:pt idx="11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D7-4BF5-B83F-771A82F20693}"/>
            </c:ext>
          </c:extLst>
        </c:ser>
        <c:ser>
          <c:idx val="0"/>
          <c:order val="1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grafico'!$FI$34:$FT$34</c:f>
              <c:numCache>
                <c:formatCode>General</c:formatCode>
                <c:ptCount val="12"/>
                <c:pt idx="0">
                  <c:v>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D7-4BF5-B83F-771A82F20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5184"/>
        <c:axId val="1"/>
      </c:lineChart>
      <c:catAx>
        <c:axId val="9410651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65184"/>
        <c:crosses val="autoZero"/>
        <c:crossBetween val="between"/>
        <c:majorUnit val="1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1904787718232356E-2"/>
          <c:w val="0.13125427816348215"/>
          <c:h val="0.1557143631546970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Capilla Nuevo</a:t>
            </a:r>
          </a:p>
        </c:rich>
      </c:tx>
      <c:layout>
        <c:manualLayout>
          <c:xMode val="edge"/>
          <c:yMode val="edge"/>
          <c:x val="0.26370188101487313"/>
          <c:y val="3.119371520207571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grafico'!$EW$2:$FL$2</c:f>
              <c:numCache>
                <c:formatCode>mmm\-yy</c:formatCode>
                <c:ptCount val="1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</c:numCache>
            </c:numRef>
          </c:cat>
          <c:val>
            <c:numRef>
              <c:f>'Datos para grafico'!$FC$32:$FL$32</c:f>
              <c:numCache>
                <c:formatCode>General</c:formatCode>
                <c:ptCount val="10"/>
                <c:pt idx="0">
                  <c:v>4.17</c:v>
                </c:pt>
                <c:pt idx="1">
                  <c:v>4.33</c:v>
                </c:pt>
                <c:pt idx="2">
                  <c:v>4.5199999999999996</c:v>
                </c:pt>
                <c:pt idx="4">
                  <c:v>1.94</c:v>
                </c:pt>
                <c:pt idx="7">
                  <c:v>5.94</c:v>
                </c:pt>
                <c:pt idx="8">
                  <c:v>6.8</c:v>
                </c:pt>
                <c:pt idx="9">
                  <c:v>7.16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0E-4D62-97B0-7535753D131E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grafico'!$EW$2:$FL$2</c:f>
              <c:numCache>
                <c:formatCode>mmm\-yy</c:formatCode>
                <c:ptCount val="1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</c:numCache>
            </c:numRef>
          </c:cat>
          <c:val>
            <c:numRef>
              <c:f>'Datos para grafico'!$FC$33:$FL$33</c:f>
              <c:numCache>
                <c:formatCode>General</c:formatCode>
                <c:ptCount val="10"/>
                <c:pt idx="3">
                  <c:v>5.3</c:v>
                </c:pt>
                <c:pt idx="5">
                  <c:v>6.59</c:v>
                </c:pt>
                <c:pt idx="6">
                  <c:v>7.73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0E-4D62-97B0-7535753D1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0864"/>
        <c:axId val="1"/>
      </c:lineChart>
      <c:dateAx>
        <c:axId val="9410608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0"/>
        <c:lblOffset val="100"/>
        <c:baseTimeUnit val="months"/>
      </c:date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60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Punta Leona Capilla Nuevo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grafico'!$EW$33:$FH$33</c:f>
              <c:numCache>
                <c:formatCode>General</c:formatCode>
                <c:ptCount val="12"/>
                <c:pt idx="9">
                  <c:v>5.3</c:v>
                </c:pt>
                <c:pt idx="11">
                  <c:v>6.59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8-43DA-A777-FAC85A910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0384"/>
        <c:axId val="1"/>
      </c:lineChart>
      <c:catAx>
        <c:axId val="9410603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41060384"/>
        <c:crosses val="autoZero"/>
        <c:crossBetween val="between"/>
        <c:majorUnit val="1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2.4222234268508433E-2"/>
          <c:w val="0.13125427816348215"/>
          <c:h val="0.2283810659602223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/>
              <a:t>ASADA Quebrada</a:t>
            </a:r>
            <a:r>
              <a:rPr lang="es-CR" baseline="0"/>
              <a:t> Ganado Oasis</a:t>
            </a:r>
            <a:endParaRPr lang="es-CR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'Datos para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grafico'!$EW$35:$FH$35</c:f>
              <c:numCache>
                <c:formatCode>General</c:formatCode>
                <c:ptCount val="12"/>
                <c:pt idx="10">
                  <c:v>5.22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EF-4A92-A9EC-333C3293DD07}"/>
            </c:ext>
          </c:extLst>
        </c:ser>
        <c:ser>
          <c:idx val="0"/>
          <c:order val="1"/>
          <c:tx>
            <c:strRef>
              <c:f>'Datos para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grafico'!$BP$31:$CA$31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grafico'!$FI$34:$FT$34</c:f>
              <c:numCache>
                <c:formatCode>General</c:formatCode>
                <c:ptCount val="12"/>
                <c:pt idx="0">
                  <c:v>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EF-4A92-A9EC-333C3293D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6574864"/>
        <c:axId val="1"/>
      </c:lineChart>
      <c:catAx>
        <c:axId val="9165748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16574864"/>
        <c:crosses val="autoZero"/>
        <c:crossBetween val="between"/>
        <c:majorUnit val="1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7709503538694"/>
          <c:y val="5.1904787718232356E-2"/>
          <c:w val="0.13125427816348215"/>
          <c:h val="0.1557143631546970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6</xdr:col>
      <xdr:colOff>0</xdr:colOff>
      <xdr:row>20</xdr:row>
      <xdr:rowOff>1085850</xdr:rowOff>
    </xdr:to>
    <xdr:graphicFrame macro="">
      <xdr:nvGraphicFramePr>
        <xdr:cNvPr id="12134053" name="Gráfico 5">
          <a:extLst>
            <a:ext uri="{FF2B5EF4-FFF2-40B4-BE49-F238E27FC236}">
              <a16:creationId xmlns:a16="http://schemas.microsoft.com/office/drawing/2014/main" id="{CF724CB3-3E4F-F201-C048-597EB1DC25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4</xdr:row>
      <xdr:rowOff>0</xdr:rowOff>
    </xdr:from>
    <xdr:to>
      <xdr:col>12</xdr:col>
      <xdr:colOff>0</xdr:colOff>
      <xdr:row>20</xdr:row>
      <xdr:rowOff>1085850</xdr:rowOff>
    </xdr:to>
    <xdr:graphicFrame macro="">
      <xdr:nvGraphicFramePr>
        <xdr:cNvPr id="12134054" name="Gráfico 5">
          <a:extLst>
            <a:ext uri="{FF2B5EF4-FFF2-40B4-BE49-F238E27FC236}">
              <a16:creationId xmlns:a16="http://schemas.microsoft.com/office/drawing/2014/main" id="{7B6258E7-E4D5-4DA7-1654-4D6EB3C8F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6</xdr:col>
      <xdr:colOff>0</xdr:colOff>
      <xdr:row>37</xdr:row>
      <xdr:rowOff>1085850</xdr:rowOff>
    </xdr:to>
    <xdr:graphicFrame macro="">
      <xdr:nvGraphicFramePr>
        <xdr:cNvPr id="12134055" name="Gráfico 5">
          <a:extLst>
            <a:ext uri="{FF2B5EF4-FFF2-40B4-BE49-F238E27FC236}">
              <a16:creationId xmlns:a16="http://schemas.microsoft.com/office/drawing/2014/main" id="{DA82F5F4-20FB-C9D1-E06B-342AA18ECE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21</xdr:row>
      <xdr:rowOff>0</xdr:rowOff>
    </xdr:from>
    <xdr:to>
      <xdr:col>12</xdr:col>
      <xdr:colOff>0</xdr:colOff>
      <xdr:row>37</xdr:row>
      <xdr:rowOff>1085850</xdr:rowOff>
    </xdr:to>
    <xdr:graphicFrame macro="">
      <xdr:nvGraphicFramePr>
        <xdr:cNvPr id="12134056" name="Gráfico 5">
          <a:extLst>
            <a:ext uri="{FF2B5EF4-FFF2-40B4-BE49-F238E27FC236}">
              <a16:creationId xmlns:a16="http://schemas.microsoft.com/office/drawing/2014/main" id="{299F022F-4576-F705-14AE-230D4B793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6</xdr:col>
      <xdr:colOff>0</xdr:colOff>
      <xdr:row>54</xdr:row>
      <xdr:rowOff>1085850</xdr:rowOff>
    </xdr:to>
    <xdr:graphicFrame macro="">
      <xdr:nvGraphicFramePr>
        <xdr:cNvPr id="12134057" name="Gráfico 5">
          <a:extLst>
            <a:ext uri="{FF2B5EF4-FFF2-40B4-BE49-F238E27FC236}">
              <a16:creationId xmlns:a16="http://schemas.microsoft.com/office/drawing/2014/main" id="{E75E74AB-D0A8-F59D-D5C0-01BA8CE9B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38</xdr:row>
      <xdr:rowOff>0</xdr:rowOff>
    </xdr:from>
    <xdr:to>
      <xdr:col>12</xdr:col>
      <xdr:colOff>0</xdr:colOff>
      <xdr:row>54</xdr:row>
      <xdr:rowOff>1085850</xdr:rowOff>
    </xdr:to>
    <xdr:graphicFrame macro="">
      <xdr:nvGraphicFramePr>
        <xdr:cNvPr id="12134058" name="Gráfico 5">
          <a:extLst>
            <a:ext uri="{FF2B5EF4-FFF2-40B4-BE49-F238E27FC236}">
              <a16:creationId xmlns:a16="http://schemas.microsoft.com/office/drawing/2014/main" id="{0A3839F5-CEDE-9760-3438-A1FFE0620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6</xdr:col>
      <xdr:colOff>0</xdr:colOff>
      <xdr:row>71</xdr:row>
      <xdr:rowOff>1085850</xdr:rowOff>
    </xdr:to>
    <xdr:graphicFrame macro="">
      <xdr:nvGraphicFramePr>
        <xdr:cNvPr id="12134059" name="Gráfico 5">
          <a:extLst>
            <a:ext uri="{FF2B5EF4-FFF2-40B4-BE49-F238E27FC236}">
              <a16:creationId xmlns:a16="http://schemas.microsoft.com/office/drawing/2014/main" id="{A185B126-0726-B0FF-D54F-E9F0D5CDC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55</xdr:row>
      <xdr:rowOff>0</xdr:rowOff>
    </xdr:from>
    <xdr:to>
      <xdr:col>12</xdr:col>
      <xdr:colOff>0</xdr:colOff>
      <xdr:row>71</xdr:row>
      <xdr:rowOff>1085850</xdr:rowOff>
    </xdr:to>
    <xdr:graphicFrame macro="">
      <xdr:nvGraphicFramePr>
        <xdr:cNvPr id="12134060" name="Gráfico 5">
          <a:extLst>
            <a:ext uri="{FF2B5EF4-FFF2-40B4-BE49-F238E27FC236}">
              <a16:creationId xmlns:a16="http://schemas.microsoft.com/office/drawing/2014/main" id="{EB50F3EB-78AB-00DA-BBD3-B659A2D105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6</xdr:col>
      <xdr:colOff>0</xdr:colOff>
      <xdr:row>88</xdr:row>
      <xdr:rowOff>1085850</xdr:rowOff>
    </xdr:to>
    <xdr:graphicFrame macro="">
      <xdr:nvGraphicFramePr>
        <xdr:cNvPr id="12134061" name="Gráfico 5">
          <a:extLst>
            <a:ext uri="{FF2B5EF4-FFF2-40B4-BE49-F238E27FC236}">
              <a16:creationId xmlns:a16="http://schemas.microsoft.com/office/drawing/2014/main" id="{07DB8D53-56BD-8B98-8648-F3C88D43C6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72</xdr:row>
      <xdr:rowOff>0</xdr:rowOff>
    </xdr:from>
    <xdr:to>
      <xdr:col>12</xdr:col>
      <xdr:colOff>0</xdr:colOff>
      <xdr:row>88</xdr:row>
      <xdr:rowOff>1085850</xdr:rowOff>
    </xdr:to>
    <xdr:graphicFrame macro="">
      <xdr:nvGraphicFramePr>
        <xdr:cNvPr id="12134062" name="Gráfico 5">
          <a:extLst>
            <a:ext uri="{FF2B5EF4-FFF2-40B4-BE49-F238E27FC236}">
              <a16:creationId xmlns:a16="http://schemas.microsoft.com/office/drawing/2014/main" id="{89509DDA-DCA7-FD01-38E9-AFFFB049C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105</xdr:row>
      <xdr:rowOff>1085850</xdr:rowOff>
    </xdr:to>
    <xdr:graphicFrame macro="">
      <xdr:nvGraphicFramePr>
        <xdr:cNvPr id="12134063" name="Gráfico 5">
          <a:extLst>
            <a:ext uri="{FF2B5EF4-FFF2-40B4-BE49-F238E27FC236}">
              <a16:creationId xmlns:a16="http://schemas.microsoft.com/office/drawing/2014/main" id="{9B248D3B-080C-652E-8D5E-F46561CE1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89</xdr:row>
      <xdr:rowOff>0</xdr:rowOff>
    </xdr:from>
    <xdr:to>
      <xdr:col>12</xdr:col>
      <xdr:colOff>0</xdr:colOff>
      <xdr:row>105</xdr:row>
      <xdr:rowOff>1085850</xdr:rowOff>
    </xdr:to>
    <xdr:graphicFrame macro="">
      <xdr:nvGraphicFramePr>
        <xdr:cNvPr id="12134064" name="Gráfico 5">
          <a:extLst>
            <a:ext uri="{FF2B5EF4-FFF2-40B4-BE49-F238E27FC236}">
              <a16:creationId xmlns:a16="http://schemas.microsoft.com/office/drawing/2014/main" id="{2B4A55B4-702B-200E-AF0E-4A5FCADA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106</xdr:row>
      <xdr:rowOff>0</xdr:rowOff>
    </xdr:from>
    <xdr:to>
      <xdr:col>6</xdr:col>
      <xdr:colOff>0</xdr:colOff>
      <xdr:row>122</xdr:row>
      <xdr:rowOff>1085850</xdr:rowOff>
    </xdr:to>
    <xdr:graphicFrame macro="">
      <xdr:nvGraphicFramePr>
        <xdr:cNvPr id="12134065" name="Gráfico 5">
          <a:extLst>
            <a:ext uri="{FF2B5EF4-FFF2-40B4-BE49-F238E27FC236}">
              <a16:creationId xmlns:a16="http://schemas.microsoft.com/office/drawing/2014/main" id="{38C1AD8F-B7AF-23D2-169A-67C48BF5C1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106</xdr:row>
      <xdr:rowOff>0</xdr:rowOff>
    </xdr:from>
    <xdr:to>
      <xdr:col>12</xdr:col>
      <xdr:colOff>0</xdr:colOff>
      <xdr:row>122</xdr:row>
      <xdr:rowOff>1085850</xdr:rowOff>
    </xdr:to>
    <xdr:graphicFrame macro="">
      <xdr:nvGraphicFramePr>
        <xdr:cNvPr id="12134066" name="Gráfico 5">
          <a:extLst>
            <a:ext uri="{FF2B5EF4-FFF2-40B4-BE49-F238E27FC236}">
              <a16:creationId xmlns:a16="http://schemas.microsoft.com/office/drawing/2014/main" id="{1CB80BDE-03AB-ACD2-7715-C1A380002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6</xdr:col>
      <xdr:colOff>0</xdr:colOff>
      <xdr:row>139</xdr:row>
      <xdr:rowOff>1085850</xdr:rowOff>
    </xdr:to>
    <xdr:graphicFrame macro="">
      <xdr:nvGraphicFramePr>
        <xdr:cNvPr id="12134067" name="Gráfico 5">
          <a:extLst>
            <a:ext uri="{FF2B5EF4-FFF2-40B4-BE49-F238E27FC236}">
              <a16:creationId xmlns:a16="http://schemas.microsoft.com/office/drawing/2014/main" id="{5EF62DCD-86DC-BA52-72DA-52B22B761B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123</xdr:row>
      <xdr:rowOff>0</xdr:rowOff>
    </xdr:from>
    <xdr:to>
      <xdr:col>12</xdr:col>
      <xdr:colOff>0</xdr:colOff>
      <xdr:row>139</xdr:row>
      <xdr:rowOff>1085850</xdr:rowOff>
    </xdr:to>
    <xdr:graphicFrame macro="">
      <xdr:nvGraphicFramePr>
        <xdr:cNvPr id="12134068" name="Gráfico 5">
          <a:extLst>
            <a:ext uri="{FF2B5EF4-FFF2-40B4-BE49-F238E27FC236}">
              <a16:creationId xmlns:a16="http://schemas.microsoft.com/office/drawing/2014/main" id="{3F1B58FD-C4EE-BA9E-D8A8-C026C8DDD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6</xdr:col>
      <xdr:colOff>0</xdr:colOff>
      <xdr:row>156</xdr:row>
      <xdr:rowOff>1085850</xdr:rowOff>
    </xdr:to>
    <xdr:graphicFrame macro="">
      <xdr:nvGraphicFramePr>
        <xdr:cNvPr id="12134069" name="Gráfico 5">
          <a:extLst>
            <a:ext uri="{FF2B5EF4-FFF2-40B4-BE49-F238E27FC236}">
              <a16:creationId xmlns:a16="http://schemas.microsoft.com/office/drawing/2014/main" id="{4D85EF87-31C4-BA98-FBE0-B5DF1DE53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0</xdr:colOff>
      <xdr:row>140</xdr:row>
      <xdr:rowOff>0</xdr:rowOff>
    </xdr:from>
    <xdr:to>
      <xdr:col>12</xdr:col>
      <xdr:colOff>0</xdr:colOff>
      <xdr:row>156</xdr:row>
      <xdr:rowOff>1085850</xdr:rowOff>
    </xdr:to>
    <xdr:graphicFrame macro="">
      <xdr:nvGraphicFramePr>
        <xdr:cNvPr id="12134070" name="Gráfico 5">
          <a:extLst>
            <a:ext uri="{FF2B5EF4-FFF2-40B4-BE49-F238E27FC236}">
              <a16:creationId xmlns:a16="http://schemas.microsoft.com/office/drawing/2014/main" id="{52BD6C88-6852-0A22-F498-62504DAA8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12</xdr:col>
      <xdr:colOff>0</xdr:colOff>
      <xdr:row>21</xdr:row>
      <xdr:rowOff>0</xdr:rowOff>
    </xdr:from>
    <xdr:to>
      <xdr:col>18</xdr:col>
      <xdr:colOff>0</xdr:colOff>
      <xdr:row>37</xdr:row>
      <xdr:rowOff>1085850</xdr:rowOff>
    </xdr:to>
    <xdr:graphicFrame macro="">
      <xdr:nvGraphicFramePr>
        <xdr:cNvPr id="12134071" name="Gráfico 5">
          <a:extLst>
            <a:ext uri="{FF2B5EF4-FFF2-40B4-BE49-F238E27FC236}">
              <a16:creationId xmlns:a16="http://schemas.microsoft.com/office/drawing/2014/main" id="{460C7A0F-EC41-E8FE-4C2E-77B6679C7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12</xdr:col>
      <xdr:colOff>0</xdr:colOff>
      <xdr:row>38</xdr:row>
      <xdr:rowOff>0</xdr:rowOff>
    </xdr:from>
    <xdr:to>
      <xdr:col>18</xdr:col>
      <xdr:colOff>0</xdr:colOff>
      <xdr:row>54</xdr:row>
      <xdr:rowOff>1085850</xdr:rowOff>
    </xdr:to>
    <xdr:graphicFrame macro="">
      <xdr:nvGraphicFramePr>
        <xdr:cNvPr id="12134072" name="Gráfico 5">
          <a:extLst>
            <a:ext uri="{FF2B5EF4-FFF2-40B4-BE49-F238E27FC236}">
              <a16:creationId xmlns:a16="http://schemas.microsoft.com/office/drawing/2014/main" id="{7D2433ED-B85F-5E6B-015F-FD877401D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12</xdr:col>
      <xdr:colOff>0</xdr:colOff>
      <xdr:row>55</xdr:row>
      <xdr:rowOff>0</xdr:rowOff>
    </xdr:from>
    <xdr:to>
      <xdr:col>18</xdr:col>
      <xdr:colOff>0</xdr:colOff>
      <xdr:row>71</xdr:row>
      <xdr:rowOff>1085850</xdr:rowOff>
    </xdr:to>
    <xdr:graphicFrame macro="">
      <xdr:nvGraphicFramePr>
        <xdr:cNvPr id="12134073" name="Gráfico 5">
          <a:extLst>
            <a:ext uri="{FF2B5EF4-FFF2-40B4-BE49-F238E27FC236}">
              <a16:creationId xmlns:a16="http://schemas.microsoft.com/office/drawing/2014/main" id="{14DA903A-1AFF-F235-A421-B77AB2CB6F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12</xdr:col>
      <xdr:colOff>0</xdr:colOff>
      <xdr:row>72</xdr:row>
      <xdr:rowOff>0</xdr:rowOff>
    </xdr:from>
    <xdr:to>
      <xdr:col>18</xdr:col>
      <xdr:colOff>0</xdr:colOff>
      <xdr:row>88</xdr:row>
      <xdr:rowOff>1085850</xdr:rowOff>
    </xdr:to>
    <xdr:graphicFrame macro="">
      <xdr:nvGraphicFramePr>
        <xdr:cNvPr id="12134074" name="Gráfico 5">
          <a:extLst>
            <a:ext uri="{FF2B5EF4-FFF2-40B4-BE49-F238E27FC236}">
              <a16:creationId xmlns:a16="http://schemas.microsoft.com/office/drawing/2014/main" id="{B2925006-66C3-90B9-A279-A0394AB1EA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106</xdr:row>
      <xdr:rowOff>0</xdr:rowOff>
    </xdr:from>
    <xdr:to>
      <xdr:col>18</xdr:col>
      <xdr:colOff>0</xdr:colOff>
      <xdr:row>122</xdr:row>
      <xdr:rowOff>1085850</xdr:rowOff>
    </xdr:to>
    <xdr:graphicFrame macro="">
      <xdr:nvGraphicFramePr>
        <xdr:cNvPr id="12134075" name="Gráfico 5">
          <a:extLst>
            <a:ext uri="{FF2B5EF4-FFF2-40B4-BE49-F238E27FC236}">
              <a16:creationId xmlns:a16="http://schemas.microsoft.com/office/drawing/2014/main" id="{DB666E86-3895-0D68-2BA0-C87C29744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12</xdr:col>
      <xdr:colOff>0</xdr:colOff>
      <xdr:row>140</xdr:row>
      <xdr:rowOff>0</xdr:rowOff>
    </xdr:from>
    <xdr:to>
      <xdr:col>18</xdr:col>
      <xdr:colOff>0</xdr:colOff>
      <xdr:row>156</xdr:row>
      <xdr:rowOff>1085850</xdr:rowOff>
    </xdr:to>
    <xdr:graphicFrame macro="">
      <xdr:nvGraphicFramePr>
        <xdr:cNvPr id="12134076" name="Gráfico 5">
          <a:extLst>
            <a:ext uri="{FF2B5EF4-FFF2-40B4-BE49-F238E27FC236}">
              <a16:creationId xmlns:a16="http://schemas.microsoft.com/office/drawing/2014/main" id="{AE383554-BFBC-10AE-E491-7FA49CF29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6</xdr:col>
      <xdr:colOff>0</xdr:colOff>
      <xdr:row>173</xdr:row>
      <xdr:rowOff>1085850</xdr:rowOff>
    </xdr:to>
    <xdr:graphicFrame macro="">
      <xdr:nvGraphicFramePr>
        <xdr:cNvPr id="12134077" name="Gráfico 5">
          <a:extLst>
            <a:ext uri="{FF2B5EF4-FFF2-40B4-BE49-F238E27FC236}">
              <a16:creationId xmlns:a16="http://schemas.microsoft.com/office/drawing/2014/main" id="{A7251701-98E1-DC1F-6771-37820A307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157</xdr:row>
      <xdr:rowOff>0</xdr:rowOff>
    </xdr:from>
    <xdr:to>
      <xdr:col>12</xdr:col>
      <xdr:colOff>0</xdr:colOff>
      <xdr:row>173</xdr:row>
      <xdr:rowOff>1085850</xdr:rowOff>
    </xdr:to>
    <xdr:graphicFrame macro="">
      <xdr:nvGraphicFramePr>
        <xdr:cNvPr id="12134078" name="Gráfico 5">
          <a:extLst>
            <a:ext uri="{FF2B5EF4-FFF2-40B4-BE49-F238E27FC236}">
              <a16:creationId xmlns:a16="http://schemas.microsoft.com/office/drawing/2014/main" id="{9D46554E-BAA8-0E10-DFAE-D8FFE48F0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12</xdr:col>
      <xdr:colOff>0</xdr:colOff>
      <xdr:row>89</xdr:row>
      <xdr:rowOff>0</xdr:rowOff>
    </xdr:from>
    <xdr:to>
      <xdr:col>18</xdr:col>
      <xdr:colOff>0</xdr:colOff>
      <xdr:row>105</xdr:row>
      <xdr:rowOff>1085850</xdr:rowOff>
    </xdr:to>
    <xdr:graphicFrame macro="">
      <xdr:nvGraphicFramePr>
        <xdr:cNvPr id="12134079" name="Gráfico 5">
          <a:extLst>
            <a:ext uri="{FF2B5EF4-FFF2-40B4-BE49-F238E27FC236}">
              <a16:creationId xmlns:a16="http://schemas.microsoft.com/office/drawing/2014/main" id="{47E06E26-7819-F97B-E8C2-2982BB304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18</xdr:col>
      <xdr:colOff>0</xdr:colOff>
      <xdr:row>20</xdr:row>
      <xdr:rowOff>1085850</xdr:rowOff>
    </xdr:to>
    <xdr:graphicFrame macro="">
      <xdr:nvGraphicFramePr>
        <xdr:cNvPr id="12134080" name="Gráfico 5">
          <a:extLst>
            <a:ext uri="{FF2B5EF4-FFF2-40B4-BE49-F238E27FC236}">
              <a16:creationId xmlns:a16="http://schemas.microsoft.com/office/drawing/2014/main" id="{AD8E31A4-ED3D-6C1E-7D59-AF52596B1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123</xdr:row>
      <xdr:rowOff>0</xdr:rowOff>
    </xdr:from>
    <xdr:to>
      <xdr:col>18</xdr:col>
      <xdr:colOff>0</xdr:colOff>
      <xdr:row>139</xdr:row>
      <xdr:rowOff>1085850</xdr:rowOff>
    </xdr:to>
    <xdr:graphicFrame macro="">
      <xdr:nvGraphicFramePr>
        <xdr:cNvPr id="12134081" name="Gráfico 5">
          <a:extLst>
            <a:ext uri="{FF2B5EF4-FFF2-40B4-BE49-F238E27FC236}">
              <a16:creationId xmlns:a16="http://schemas.microsoft.com/office/drawing/2014/main" id="{69CB5DFA-5A57-7D41-E2C2-A62581D2F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12</xdr:col>
      <xdr:colOff>0</xdr:colOff>
      <xdr:row>157</xdr:row>
      <xdr:rowOff>0</xdr:rowOff>
    </xdr:from>
    <xdr:to>
      <xdr:col>18</xdr:col>
      <xdr:colOff>0</xdr:colOff>
      <xdr:row>173</xdr:row>
      <xdr:rowOff>1085850</xdr:rowOff>
    </xdr:to>
    <xdr:graphicFrame macro="">
      <xdr:nvGraphicFramePr>
        <xdr:cNvPr id="12134082" name="Gráfico 5">
          <a:extLst>
            <a:ext uri="{FF2B5EF4-FFF2-40B4-BE49-F238E27FC236}">
              <a16:creationId xmlns:a16="http://schemas.microsoft.com/office/drawing/2014/main" id="{720A4992-7A5F-60E2-13A3-F72C8A3E1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174</xdr:row>
      <xdr:rowOff>0</xdr:rowOff>
    </xdr:from>
    <xdr:to>
      <xdr:col>6</xdr:col>
      <xdr:colOff>0</xdr:colOff>
      <xdr:row>191</xdr:row>
      <xdr:rowOff>0</xdr:rowOff>
    </xdr:to>
    <xdr:graphicFrame macro="">
      <xdr:nvGraphicFramePr>
        <xdr:cNvPr id="12134083" name="Gráfico 5">
          <a:extLst>
            <a:ext uri="{FF2B5EF4-FFF2-40B4-BE49-F238E27FC236}">
              <a16:creationId xmlns:a16="http://schemas.microsoft.com/office/drawing/2014/main" id="{B859632B-8CDD-63F6-0477-E64176446C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191</xdr:row>
      <xdr:rowOff>0</xdr:rowOff>
    </xdr:from>
    <xdr:to>
      <xdr:col>6</xdr:col>
      <xdr:colOff>0</xdr:colOff>
      <xdr:row>208</xdr:row>
      <xdr:rowOff>0</xdr:rowOff>
    </xdr:to>
    <xdr:graphicFrame macro="">
      <xdr:nvGraphicFramePr>
        <xdr:cNvPr id="12134084" name="Gráfico 5">
          <a:extLst>
            <a:ext uri="{FF2B5EF4-FFF2-40B4-BE49-F238E27FC236}">
              <a16:creationId xmlns:a16="http://schemas.microsoft.com/office/drawing/2014/main" id="{7C46D3B4-D09C-6CB8-FA03-B3E8BC6FA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6</xdr:col>
      <xdr:colOff>0</xdr:colOff>
      <xdr:row>174</xdr:row>
      <xdr:rowOff>0</xdr:rowOff>
    </xdr:from>
    <xdr:to>
      <xdr:col>12</xdr:col>
      <xdr:colOff>0</xdr:colOff>
      <xdr:row>191</xdr:row>
      <xdr:rowOff>0</xdr:rowOff>
    </xdr:to>
    <xdr:graphicFrame macro="">
      <xdr:nvGraphicFramePr>
        <xdr:cNvPr id="12134085" name="Gráfico 5">
          <a:extLst>
            <a:ext uri="{FF2B5EF4-FFF2-40B4-BE49-F238E27FC236}">
              <a16:creationId xmlns:a16="http://schemas.microsoft.com/office/drawing/2014/main" id="{75CC06B6-E4C8-796C-7889-77FCB96C0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191</xdr:row>
      <xdr:rowOff>0</xdr:rowOff>
    </xdr:from>
    <xdr:to>
      <xdr:col>12</xdr:col>
      <xdr:colOff>0</xdr:colOff>
      <xdr:row>208</xdr:row>
      <xdr:rowOff>0</xdr:rowOff>
    </xdr:to>
    <xdr:graphicFrame macro="">
      <xdr:nvGraphicFramePr>
        <xdr:cNvPr id="12134086" name="Gráfico 5">
          <a:extLst>
            <a:ext uri="{FF2B5EF4-FFF2-40B4-BE49-F238E27FC236}">
              <a16:creationId xmlns:a16="http://schemas.microsoft.com/office/drawing/2014/main" id="{2E34DD94-77D7-9356-C51D-6A3B8A469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12</xdr:col>
      <xdr:colOff>0</xdr:colOff>
      <xdr:row>191</xdr:row>
      <xdr:rowOff>0</xdr:rowOff>
    </xdr:from>
    <xdr:to>
      <xdr:col>18</xdr:col>
      <xdr:colOff>0</xdr:colOff>
      <xdr:row>208</xdr:row>
      <xdr:rowOff>0</xdr:rowOff>
    </xdr:to>
    <xdr:graphicFrame macro="">
      <xdr:nvGraphicFramePr>
        <xdr:cNvPr id="12134087" name="Gráfico 5">
          <a:extLst>
            <a:ext uri="{FF2B5EF4-FFF2-40B4-BE49-F238E27FC236}">
              <a16:creationId xmlns:a16="http://schemas.microsoft.com/office/drawing/2014/main" id="{D13B1C47-6987-326A-C0B5-F18BB6E4B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11</xdr:col>
      <xdr:colOff>752475</xdr:colOff>
      <xdr:row>174</xdr:row>
      <xdr:rowOff>0</xdr:rowOff>
    </xdr:from>
    <xdr:to>
      <xdr:col>17</xdr:col>
      <xdr:colOff>752475</xdr:colOff>
      <xdr:row>191</xdr:row>
      <xdr:rowOff>0</xdr:rowOff>
    </xdr:to>
    <xdr:graphicFrame macro="">
      <xdr:nvGraphicFramePr>
        <xdr:cNvPr id="12134088" name="Gráfico 5">
          <a:extLst>
            <a:ext uri="{FF2B5EF4-FFF2-40B4-BE49-F238E27FC236}">
              <a16:creationId xmlns:a16="http://schemas.microsoft.com/office/drawing/2014/main" id="{C187812E-C3E3-4256-69B2-C32853203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18</xdr:col>
      <xdr:colOff>76200</xdr:colOff>
      <xdr:row>105</xdr:row>
      <xdr:rowOff>142875</xdr:rowOff>
    </xdr:from>
    <xdr:to>
      <xdr:col>24</xdr:col>
      <xdr:colOff>76200</xdr:colOff>
      <xdr:row>122</xdr:row>
      <xdr:rowOff>142875</xdr:rowOff>
    </xdr:to>
    <xdr:graphicFrame macro="">
      <xdr:nvGraphicFramePr>
        <xdr:cNvPr id="12134089" name="Gráfico 5">
          <a:extLst>
            <a:ext uri="{FF2B5EF4-FFF2-40B4-BE49-F238E27FC236}">
              <a16:creationId xmlns:a16="http://schemas.microsoft.com/office/drawing/2014/main" id="{2609E8B8-DDB4-7222-B63F-704D7F01F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24</xdr:col>
      <xdr:colOff>219075</xdr:colOff>
      <xdr:row>105</xdr:row>
      <xdr:rowOff>95250</xdr:rowOff>
    </xdr:from>
    <xdr:to>
      <xdr:col>30</xdr:col>
      <xdr:colOff>219075</xdr:colOff>
      <xdr:row>122</xdr:row>
      <xdr:rowOff>114300</xdr:rowOff>
    </xdr:to>
    <xdr:graphicFrame macro="">
      <xdr:nvGraphicFramePr>
        <xdr:cNvPr id="12134090" name="Gráfico 5">
          <a:extLst>
            <a:ext uri="{FF2B5EF4-FFF2-40B4-BE49-F238E27FC236}">
              <a16:creationId xmlns:a16="http://schemas.microsoft.com/office/drawing/2014/main" id="{71403B02-4E11-4C20-50CC-A7932524B7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18</xdr:col>
      <xdr:colOff>0</xdr:colOff>
      <xdr:row>123</xdr:row>
      <xdr:rowOff>0</xdr:rowOff>
    </xdr:from>
    <xdr:to>
      <xdr:col>24</xdr:col>
      <xdr:colOff>0</xdr:colOff>
      <xdr:row>140</xdr:row>
      <xdr:rowOff>0</xdr:rowOff>
    </xdr:to>
    <xdr:graphicFrame macro="">
      <xdr:nvGraphicFramePr>
        <xdr:cNvPr id="12134091" name="Gráfico 5">
          <a:extLst>
            <a:ext uri="{FF2B5EF4-FFF2-40B4-BE49-F238E27FC236}">
              <a16:creationId xmlns:a16="http://schemas.microsoft.com/office/drawing/2014/main" id="{48510398-8218-3251-4F86-EB55D6387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24</xdr:col>
      <xdr:colOff>161925</xdr:colOff>
      <xdr:row>123</xdr:row>
      <xdr:rowOff>0</xdr:rowOff>
    </xdr:from>
    <xdr:to>
      <xdr:col>30</xdr:col>
      <xdr:colOff>161925</xdr:colOff>
      <xdr:row>140</xdr:row>
      <xdr:rowOff>0</xdr:rowOff>
    </xdr:to>
    <xdr:graphicFrame macro="">
      <xdr:nvGraphicFramePr>
        <xdr:cNvPr id="12134092" name="Gráfico 5">
          <a:extLst>
            <a:ext uri="{FF2B5EF4-FFF2-40B4-BE49-F238E27FC236}">
              <a16:creationId xmlns:a16="http://schemas.microsoft.com/office/drawing/2014/main" id="{6C25184A-2350-393E-333B-B9F221F64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18</xdr:col>
      <xdr:colOff>0</xdr:colOff>
      <xdr:row>157</xdr:row>
      <xdr:rowOff>0</xdr:rowOff>
    </xdr:from>
    <xdr:to>
      <xdr:col>24</xdr:col>
      <xdr:colOff>0</xdr:colOff>
      <xdr:row>174</xdr:row>
      <xdr:rowOff>0</xdr:rowOff>
    </xdr:to>
    <xdr:graphicFrame macro="">
      <xdr:nvGraphicFramePr>
        <xdr:cNvPr id="12134093" name="Gráfico 5">
          <a:extLst>
            <a:ext uri="{FF2B5EF4-FFF2-40B4-BE49-F238E27FC236}">
              <a16:creationId xmlns:a16="http://schemas.microsoft.com/office/drawing/2014/main" id="{08CC2592-EF2B-6B16-C3BD-4BAFA9937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24</xdr:col>
      <xdr:colOff>19050</xdr:colOff>
      <xdr:row>157</xdr:row>
      <xdr:rowOff>0</xdr:rowOff>
    </xdr:from>
    <xdr:to>
      <xdr:col>30</xdr:col>
      <xdr:colOff>19050</xdr:colOff>
      <xdr:row>174</xdr:row>
      <xdr:rowOff>0</xdr:rowOff>
    </xdr:to>
    <xdr:graphicFrame macro="">
      <xdr:nvGraphicFramePr>
        <xdr:cNvPr id="12134094" name="Gráfico 5">
          <a:extLst>
            <a:ext uri="{FF2B5EF4-FFF2-40B4-BE49-F238E27FC236}">
              <a16:creationId xmlns:a16="http://schemas.microsoft.com/office/drawing/2014/main" id="{D60FB0C0-746B-E466-F372-CE31149333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18</xdr:col>
      <xdr:colOff>180975</xdr:colOff>
      <xdr:row>4</xdr:row>
      <xdr:rowOff>0</xdr:rowOff>
    </xdr:from>
    <xdr:to>
      <xdr:col>24</xdr:col>
      <xdr:colOff>180975</xdr:colOff>
      <xdr:row>21</xdr:row>
      <xdr:rowOff>0</xdr:rowOff>
    </xdr:to>
    <xdr:graphicFrame macro="">
      <xdr:nvGraphicFramePr>
        <xdr:cNvPr id="12134095" name="Gráfico 5">
          <a:extLst>
            <a:ext uri="{FF2B5EF4-FFF2-40B4-BE49-F238E27FC236}">
              <a16:creationId xmlns:a16="http://schemas.microsoft.com/office/drawing/2014/main" id="{2E383958-B551-5B03-DE9F-9B1B80F0C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18</xdr:col>
      <xdr:colOff>57150</xdr:colOff>
      <xdr:row>37</xdr:row>
      <xdr:rowOff>247650</xdr:rowOff>
    </xdr:from>
    <xdr:to>
      <xdr:col>24</xdr:col>
      <xdr:colOff>57150</xdr:colOff>
      <xdr:row>54</xdr:row>
      <xdr:rowOff>247650</xdr:rowOff>
    </xdr:to>
    <xdr:graphicFrame macro="">
      <xdr:nvGraphicFramePr>
        <xdr:cNvPr id="12134096" name="Gráfico 5">
          <a:extLst>
            <a:ext uri="{FF2B5EF4-FFF2-40B4-BE49-F238E27FC236}">
              <a16:creationId xmlns:a16="http://schemas.microsoft.com/office/drawing/2014/main" id="{07DF4518-EE98-6B4F-138F-4C8EEC20B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24</xdr:col>
      <xdr:colOff>200025</xdr:colOff>
      <xdr:row>37</xdr:row>
      <xdr:rowOff>200025</xdr:rowOff>
    </xdr:from>
    <xdr:to>
      <xdr:col>30</xdr:col>
      <xdr:colOff>200025</xdr:colOff>
      <xdr:row>54</xdr:row>
      <xdr:rowOff>219075</xdr:rowOff>
    </xdr:to>
    <xdr:graphicFrame macro="">
      <xdr:nvGraphicFramePr>
        <xdr:cNvPr id="12134097" name="Gráfico 5">
          <a:extLst>
            <a:ext uri="{FF2B5EF4-FFF2-40B4-BE49-F238E27FC236}">
              <a16:creationId xmlns:a16="http://schemas.microsoft.com/office/drawing/2014/main" id="{8C994AF2-8E4A-09F6-B9D9-2B81C2A31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208</xdr:row>
      <xdr:rowOff>0</xdr:rowOff>
    </xdr:from>
    <xdr:to>
      <xdr:col>6</xdr:col>
      <xdr:colOff>0</xdr:colOff>
      <xdr:row>225</xdr:row>
      <xdr:rowOff>0</xdr:rowOff>
    </xdr:to>
    <xdr:graphicFrame macro="">
      <xdr:nvGraphicFramePr>
        <xdr:cNvPr id="12134098" name="Gráfico 5">
          <a:extLst>
            <a:ext uri="{FF2B5EF4-FFF2-40B4-BE49-F238E27FC236}">
              <a16:creationId xmlns:a16="http://schemas.microsoft.com/office/drawing/2014/main" id="{25E28CA5-6775-AE67-34E6-DAE69CBD2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6</xdr:col>
      <xdr:colOff>0</xdr:colOff>
      <xdr:row>208</xdr:row>
      <xdr:rowOff>0</xdr:rowOff>
    </xdr:from>
    <xdr:to>
      <xdr:col>12</xdr:col>
      <xdr:colOff>0</xdr:colOff>
      <xdr:row>225</xdr:row>
      <xdr:rowOff>0</xdr:rowOff>
    </xdr:to>
    <xdr:graphicFrame macro="">
      <xdr:nvGraphicFramePr>
        <xdr:cNvPr id="12134099" name="Gráfico 5">
          <a:extLst>
            <a:ext uri="{FF2B5EF4-FFF2-40B4-BE49-F238E27FC236}">
              <a16:creationId xmlns:a16="http://schemas.microsoft.com/office/drawing/2014/main" id="{13B16044-B08F-AB03-15FC-91830A0C8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6</xdr:col>
      <xdr:colOff>0</xdr:colOff>
      <xdr:row>242</xdr:row>
      <xdr:rowOff>0</xdr:rowOff>
    </xdr:to>
    <xdr:graphicFrame macro="">
      <xdr:nvGraphicFramePr>
        <xdr:cNvPr id="12134100" name="Gráfico 5">
          <a:extLst>
            <a:ext uri="{FF2B5EF4-FFF2-40B4-BE49-F238E27FC236}">
              <a16:creationId xmlns:a16="http://schemas.microsoft.com/office/drawing/2014/main" id="{7D992035-AB7F-DC3A-8543-9371E0632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225</xdr:row>
      <xdr:rowOff>0</xdr:rowOff>
    </xdr:from>
    <xdr:to>
      <xdr:col>12</xdr:col>
      <xdr:colOff>0</xdr:colOff>
      <xdr:row>242</xdr:row>
      <xdr:rowOff>0</xdr:rowOff>
    </xdr:to>
    <xdr:graphicFrame macro="">
      <xdr:nvGraphicFramePr>
        <xdr:cNvPr id="12134101" name="Gráfico 5">
          <a:extLst>
            <a:ext uri="{FF2B5EF4-FFF2-40B4-BE49-F238E27FC236}">
              <a16:creationId xmlns:a16="http://schemas.microsoft.com/office/drawing/2014/main" id="{E2E1E84F-084B-3CE2-17F9-848C458F1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0</xdr:colOff>
      <xdr:row>207</xdr:row>
      <xdr:rowOff>133350</xdr:rowOff>
    </xdr:from>
    <xdr:to>
      <xdr:col>18</xdr:col>
      <xdr:colOff>0</xdr:colOff>
      <xdr:row>224</xdr:row>
      <xdr:rowOff>133350</xdr:rowOff>
    </xdr:to>
    <xdr:graphicFrame macro="">
      <xdr:nvGraphicFramePr>
        <xdr:cNvPr id="12134102" name="Gráfico 5">
          <a:extLst>
            <a:ext uri="{FF2B5EF4-FFF2-40B4-BE49-F238E27FC236}">
              <a16:creationId xmlns:a16="http://schemas.microsoft.com/office/drawing/2014/main" id="{A7EDF027-0545-46DD-0385-4FA803756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87D5-1B43-40E8-86DC-9C50E3E3BDC9}">
  <dimension ref="A1:O17"/>
  <sheetViews>
    <sheetView zoomScaleNormal="100" workbookViewId="0">
      <selection activeCell="O7" sqref="O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>
        <f>N5-I5</f>
        <v>4.22</v>
      </c>
      <c r="L5" s="34" t="s">
        <v>15</v>
      </c>
      <c r="M5" s="4"/>
      <c r="N5" s="27">
        <v>4.5999999999999996</v>
      </c>
      <c r="O5" s="35" t="s">
        <v>15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4.6100000000000003</v>
      </c>
      <c r="L6" s="31" t="s">
        <v>15</v>
      </c>
      <c r="M6" s="4"/>
      <c r="N6" s="5">
        <v>4.96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 t="s">
        <v>15</v>
      </c>
      <c r="J7" s="7"/>
      <c r="K7" s="211" t="s">
        <v>34</v>
      </c>
      <c r="L7" s="212"/>
      <c r="M7" s="4"/>
      <c r="N7" s="25" t="s">
        <v>15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 t="shared" ref="L8:L14" si="1">O8-I8</f>
        <v>4.63</v>
      </c>
      <c r="M8" s="4"/>
      <c r="N8" s="25" t="s">
        <v>15</v>
      </c>
      <c r="O8" s="26">
        <v>4.97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3.1100000000000003</v>
      </c>
      <c r="L9" s="31" t="s">
        <v>15</v>
      </c>
      <c r="M9" s="4"/>
      <c r="N9" s="5">
        <v>3.68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 t="shared" si="1"/>
        <v>7.62</v>
      </c>
      <c r="M10" s="4"/>
      <c r="N10" s="25" t="s">
        <v>15</v>
      </c>
      <c r="O10" s="26">
        <v>7.92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1" t="s">
        <v>34</v>
      </c>
      <c r="L11" s="212"/>
      <c r="M11" s="4"/>
      <c r="N11" s="25" t="s">
        <v>15</v>
      </c>
      <c r="O11" s="26" t="s">
        <v>15</v>
      </c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1" t="s">
        <v>34</v>
      </c>
      <c r="L12" s="212"/>
      <c r="M12" s="4"/>
      <c r="N12" s="25" t="s">
        <v>15</v>
      </c>
      <c r="O12" s="26" t="s">
        <v>15</v>
      </c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4.87</v>
      </c>
      <c r="L13" s="31" t="s">
        <v>15</v>
      </c>
      <c r="M13" s="4"/>
      <c r="N13" s="25">
        <v>4.87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 t="shared" si="1"/>
        <v>7.5499999999999989</v>
      </c>
      <c r="M14" s="4"/>
      <c r="N14" s="25" t="s">
        <v>15</v>
      </c>
      <c r="O14" s="26">
        <v>8.1199999999999992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3.9999999999999925E-2</v>
      </c>
      <c r="L15" s="31" t="s">
        <v>15</v>
      </c>
      <c r="M15" s="4"/>
      <c r="N15" s="25">
        <v>0.59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1" t="s">
        <v>34</v>
      </c>
      <c r="L16" s="212"/>
      <c r="M16" s="4"/>
      <c r="N16" s="25" t="s">
        <v>15</v>
      </c>
      <c r="O16" s="26" t="s">
        <v>15</v>
      </c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33">
        <f>N17-I17</f>
        <v>1.2000000000000002</v>
      </c>
      <c r="L17" s="36" t="s">
        <v>15</v>
      </c>
      <c r="M17" s="4"/>
      <c r="N17" s="25">
        <v>1.6</v>
      </c>
      <c r="O17" s="26" t="s">
        <v>15</v>
      </c>
    </row>
  </sheetData>
  <mergeCells count="5">
    <mergeCell ref="N3:O3"/>
    <mergeCell ref="K16:L16"/>
    <mergeCell ref="K12:L12"/>
    <mergeCell ref="K11:L11"/>
    <mergeCell ref="K7:L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DAE9-5557-4401-B7A8-82AE2F1AE81A}">
  <dimension ref="A1:O19"/>
  <sheetViews>
    <sheetView zoomScaleNormal="100" workbookViewId="0">
      <selection activeCell="N15" sqref="N15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>
        <f>N5-I5</f>
        <v>2.21</v>
      </c>
      <c r="L5" s="34" t="s">
        <v>15</v>
      </c>
      <c r="M5" s="4"/>
      <c r="N5" s="27">
        <v>2.59</v>
      </c>
      <c r="O5" s="35" t="s">
        <v>15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2.33</v>
      </c>
      <c r="L6" s="31" t="s">
        <v>15</v>
      </c>
      <c r="M6" s="4"/>
      <c r="N6" s="5">
        <v>2.68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3.35</v>
      </c>
      <c r="L7" s="40"/>
      <c r="M7" s="4"/>
      <c r="N7" s="25">
        <v>2.93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4.4400000000000004</v>
      </c>
      <c r="M8" s="4"/>
      <c r="N8" s="25" t="s">
        <v>15</v>
      </c>
      <c r="O8" s="26">
        <v>4.78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2.99</v>
      </c>
      <c r="L9" s="31" t="s">
        <v>15</v>
      </c>
      <c r="M9" s="4"/>
      <c r="N9" s="5">
        <v>3.56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5.17</v>
      </c>
      <c r="L10" s="31" t="s">
        <v>15</v>
      </c>
      <c r="M10" s="4"/>
      <c r="N10" s="25">
        <v>5.47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1" t="s">
        <v>34</v>
      </c>
      <c r="L11" s="212"/>
      <c r="M11" s="4"/>
      <c r="N11" s="25" t="s">
        <v>15</v>
      </c>
      <c r="O11" s="26" t="s">
        <v>15</v>
      </c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1" t="s">
        <v>34</v>
      </c>
      <c r="L12" s="212"/>
      <c r="M12" s="4"/>
      <c r="N12" s="25" t="s">
        <v>15</v>
      </c>
      <c r="O12" s="26" t="s">
        <v>15</v>
      </c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 t="s">
        <v>38</v>
      </c>
      <c r="L13" s="31" t="s">
        <v>15</v>
      </c>
      <c r="M13" s="4"/>
      <c r="N13" s="25" t="s">
        <v>38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7.6899999999999995</v>
      </c>
      <c r="M14" s="4"/>
      <c r="N14" s="25" t="s">
        <v>15</v>
      </c>
      <c r="O14" s="26">
        <v>8.26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1.9999999999999907E-2</v>
      </c>
      <c r="L15" s="31" t="s">
        <v>15</v>
      </c>
      <c r="M15" s="4"/>
      <c r="N15" s="25">
        <v>0.56999999999999995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1" t="s">
        <v>34</v>
      </c>
      <c r="L16" s="212"/>
      <c r="M16" s="4"/>
      <c r="N16" s="25" t="s">
        <v>15</v>
      </c>
      <c r="O16" s="26" t="s">
        <v>15</v>
      </c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33">
        <f>N17-I17</f>
        <v>0.54999999999999993</v>
      </c>
      <c r="L17" s="36" t="s">
        <v>15</v>
      </c>
      <c r="M17" s="4"/>
      <c r="N17" s="25">
        <v>0.95</v>
      </c>
      <c r="O17" s="26" t="s">
        <v>15</v>
      </c>
    </row>
    <row r="19" spans="1:15" x14ac:dyDescent="0.2">
      <c r="A19" t="s">
        <v>39</v>
      </c>
    </row>
  </sheetData>
  <mergeCells count="4">
    <mergeCell ref="N3:O3"/>
    <mergeCell ref="K11:L11"/>
    <mergeCell ref="K12:L12"/>
    <mergeCell ref="K16:L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4618-695C-4AB2-8347-1F68C0C1CE50}">
  <dimension ref="A1:O20"/>
  <sheetViews>
    <sheetView zoomScaleNormal="100" workbookViewId="0">
      <selection activeCell="B10" sqref="B10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43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4.88</v>
      </c>
      <c r="M5" s="4"/>
      <c r="N5" s="27"/>
      <c r="O5" s="35">
        <v>5.26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4.6300000000000008</v>
      </c>
      <c r="L6" s="31" t="s">
        <v>15</v>
      </c>
      <c r="M6" s="4"/>
      <c r="N6" s="5">
        <v>4.9800000000000004</v>
      </c>
      <c r="O6" s="26"/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7.59</v>
      </c>
      <c r="L7" s="31" t="s">
        <v>15</v>
      </c>
      <c r="M7" s="4"/>
      <c r="N7" s="25">
        <v>7.17</v>
      </c>
      <c r="O7" s="26"/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4.72</v>
      </c>
      <c r="M8" s="4"/>
      <c r="N8" s="25"/>
      <c r="O8" s="26">
        <v>5.0599999999999996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3.2</v>
      </c>
      <c r="L9" s="31" t="s">
        <v>15</v>
      </c>
      <c r="M9" s="4"/>
      <c r="N9" s="5">
        <v>3.77</v>
      </c>
      <c r="O9" s="26"/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5.4</v>
      </c>
      <c r="L10" s="31" t="s">
        <v>15</v>
      </c>
      <c r="M10" s="4"/>
      <c r="N10" s="25">
        <v>5.7</v>
      </c>
      <c r="O10" s="26"/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6.72</v>
      </c>
      <c r="L13" s="31" t="s">
        <v>15</v>
      </c>
      <c r="M13" s="4"/>
      <c r="N13" s="25">
        <v>6.72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7.1</v>
      </c>
      <c r="M14" s="4"/>
      <c r="N14" s="25"/>
      <c r="O14" s="26">
        <v>7.67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8.9999999999999969E-2</v>
      </c>
      <c r="L15" s="31" t="s">
        <v>15</v>
      </c>
      <c r="M15" s="4"/>
      <c r="N15" s="25">
        <v>0.64</v>
      </c>
      <c r="O15" s="26"/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40</v>
      </c>
      <c r="L17" s="214"/>
      <c r="M17" s="4"/>
      <c r="N17" s="213" t="s">
        <v>40</v>
      </c>
      <c r="O17" s="214"/>
    </row>
    <row r="19" spans="1:15" x14ac:dyDescent="0.2">
      <c r="B19" s="41" t="s">
        <v>41</v>
      </c>
    </row>
    <row r="20" spans="1:15" x14ac:dyDescent="0.2">
      <c r="B20" s="41" t="s">
        <v>42</v>
      </c>
    </row>
  </sheetData>
  <mergeCells count="9">
    <mergeCell ref="N17:O17"/>
    <mergeCell ref="K17:L17"/>
    <mergeCell ref="N3:O3"/>
    <mergeCell ref="K11:L11"/>
    <mergeCell ref="K12:L12"/>
    <mergeCell ref="K16:L16"/>
    <mergeCell ref="N16:O16"/>
    <mergeCell ref="N12:O12"/>
    <mergeCell ref="N11:O1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C17CA-BD9C-44F4-9803-EC1AC3182CB3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44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5.05</v>
      </c>
      <c r="M5" s="4"/>
      <c r="N5" s="27" t="s">
        <v>15</v>
      </c>
      <c r="O5" s="35">
        <v>5.43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7.42</v>
      </c>
      <c r="M6" s="4"/>
      <c r="N6" s="25" t="s">
        <v>15</v>
      </c>
      <c r="O6" s="26">
        <v>7.77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7.4399999999999995</v>
      </c>
      <c r="L7" s="31" t="s">
        <v>15</v>
      </c>
      <c r="M7" s="4"/>
      <c r="N7" s="25">
        <v>7.02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3.9000000000000004</v>
      </c>
      <c r="L8" s="31" t="s">
        <v>15</v>
      </c>
      <c r="M8" s="4"/>
      <c r="N8" s="25">
        <v>4.24</v>
      </c>
      <c r="O8" s="26" t="s">
        <v>15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>O9-I9</f>
        <v>4.97</v>
      </c>
      <c r="M9" s="4"/>
      <c r="N9" s="25" t="s">
        <v>15</v>
      </c>
      <c r="O9" s="26">
        <v>5.54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5.46</v>
      </c>
      <c r="L10" s="31" t="s">
        <v>15</v>
      </c>
      <c r="M10" s="4"/>
      <c r="N10" s="25">
        <v>5.76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5" t="s">
        <v>15</v>
      </c>
      <c r="O11" s="26" t="s">
        <v>15</v>
      </c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5" t="s">
        <v>15</v>
      </c>
      <c r="O12" s="26" t="s">
        <v>15</v>
      </c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5.29</v>
      </c>
      <c r="L13" s="31" t="s">
        <v>15</v>
      </c>
      <c r="M13" s="4"/>
      <c r="N13" s="25">
        <v>5.29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N14-I14</f>
        <v>8.02</v>
      </c>
      <c r="L14" s="31" t="s">
        <v>15</v>
      </c>
      <c r="M14" s="4"/>
      <c r="N14" s="25">
        <v>8.59</v>
      </c>
      <c r="O14" s="26" t="s">
        <v>15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0.10999999999999999</v>
      </c>
      <c r="L15" s="31" t="s">
        <v>15</v>
      </c>
      <c r="M15" s="4"/>
      <c r="N15" s="25">
        <v>0.66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5" t="s">
        <v>15</v>
      </c>
      <c r="O16" s="26" t="s">
        <v>15</v>
      </c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33">
        <f>N17-I17</f>
        <v>1.56</v>
      </c>
      <c r="L17" s="36" t="s">
        <v>15</v>
      </c>
      <c r="M17" s="4"/>
      <c r="N17" s="25">
        <v>1.96</v>
      </c>
      <c r="O17" s="26" t="s">
        <v>15</v>
      </c>
    </row>
  </sheetData>
  <mergeCells count="4">
    <mergeCell ref="N3:O3"/>
    <mergeCell ref="K11:L11"/>
    <mergeCell ref="K12:L12"/>
    <mergeCell ref="K16:L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5764-CAF2-4A64-8E82-711FBEF09FC6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46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>
        <f>N5-I5</f>
        <v>6.29</v>
      </c>
      <c r="L5" s="34" t="s">
        <v>15</v>
      </c>
      <c r="M5" s="4"/>
      <c r="N5" s="27">
        <v>6.67</v>
      </c>
      <c r="O5" s="35" t="s">
        <v>15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10.18</v>
      </c>
      <c r="M6" s="4"/>
      <c r="N6" s="25" t="s">
        <v>15</v>
      </c>
      <c r="O6" s="26">
        <v>10.53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12.41</v>
      </c>
      <c r="M7" s="4"/>
      <c r="N7" s="25" t="s">
        <v>15</v>
      </c>
      <c r="O7" s="26">
        <v>11.99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5.9</v>
      </c>
      <c r="M8" s="4"/>
      <c r="N8" s="25" t="s">
        <v>15</v>
      </c>
      <c r="O8" s="26">
        <v>6.24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4.2299999999999995</v>
      </c>
      <c r="L9" s="31" t="s">
        <v>15</v>
      </c>
      <c r="M9" s="4"/>
      <c r="N9" s="25">
        <v>4.8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6.37</v>
      </c>
      <c r="M10" s="4"/>
      <c r="N10" s="25" t="s">
        <v>15</v>
      </c>
      <c r="O10" s="26">
        <v>6.67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7.96</v>
      </c>
      <c r="L13" s="31" t="s">
        <v>15</v>
      </c>
      <c r="M13" s="4"/>
      <c r="N13" s="25">
        <v>7.96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8.879999999999999</v>
      </c>
      <c r="M14" s="4"/>
      <c r="N14" s="25" t="s">
        <v>15</v>
      </c>
      <c r="O14" s="26">
        <v>9.4499999999999993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>
        <f>O15-I15</f>
        <v>1.5599999999999998</v>
      </c>
      <c r="M15" s="4"/>
      <c r="N15" s="25" t="s">
        <v>15</v>
      </c>
      <c r="O15" s="26">
        <v>2.11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33" t="s">
        <v>45</v>
      </c>
      <c r="L17" s="36" t="s">
        <v>15</v>
      </c>
      <c r="M17" s="4"/>
      <c r="N17" s="42" t="s">
        <v>40</v>
      </c>
      <c r="O17" s="43" t="s">
        <v>15</v>
      </c>
    </row>
  </sheetData>
  <mergeCells count="7">
    <mergeCell ref="N3:O3"/>
    <mergeCell ref="K11:L11"/>
    <mergeCell ref="K12:L12"/>
    <mergeCell ref="K16:L16"/>
    <mergeCell ref="N11:O11"/>
    <mergeCell ref="N12:O12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42B7-70B0-4CC6-B95D-577762F4BF59}">
  <dimension ref="A1:O17"/>
  <sheetViews>
    <sheetView zoomScaleNormal="100" workbookViewId="0">
      <selection activeCell="K15" sqref="K15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47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8.02</v>
      </c>
      <c r="M5" s="4"/>
      <c r="N5" s="27" t="s">
        <v>15</v>
      </c>
      <c r="O5" s="35">
        <v>8.4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8.7900000000000009</v>
      </c>
      <c r="L6" s="31" t="s">
        <v>15</v>
      </c>
      <c r="M6" s="4"/>
      <c r="N6" s="25">
        <v>9.14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13.6</v>
      </c>
      <c r="L7" s="31" t="s">
        <v>15</v>
      </c>
      <c r="M7" s="4"/>
      <c r="N7" s="25">
        <v>13.18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6.6400000000000006</v>
      </c>
      <c r="M8" s="4"/>
      <c r="N8" s="25" t="s">
        <v>15</v>
      </c>
      <c r="O8" s="26">
        <v>6.98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4.8499999999999996</v>
      </c>
      <c r="L9" s="31" t="s">
        <v>15</v>
      </c>
      <c r="M9" s="4"/>
      <c r="N9" s="25">
        <v>5.42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5.58</v>
      </c>
      <c r="M10" s="4"/>
      <c r="N10" s="25" t="s">
        <v>15</v>
      </c>
      <c r="O10" s="26">
        <v>5.88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9.5399999999999991</v>
      </c>
      <c r="L13" s="31" t="s">
        <v>15</v>
      </c>
      <c r="M13" s="4"/>
      <c r="N13" s="25">
        <v>9.5399999999999991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10.18</v>
      </c>
      <c r="M14" s="4"/>
      <c r="N14" s="25" t="s">
        <v>15</v>
      </c>
      <c r="O14" s="26">
        <v>10.75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0.25</v>
      </c>
      <c r="L15" s="31" t="s">
        <v>15</v>
      </c>
      <c r="M15" s="4"/>
      <c r="N15" s="25">
        <v>0.8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9" t="s">
        <v>48</v>
      </c>
      <c r="L17" s="220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B0D6-B707-4D8E-BCCC-BB86A7A8E286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50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8.5</v>
      </c>
      <c r="M5" s="4"/>
      <c r="N5" s="27" t="s">
        <v>15</v>
      </c>
      <c r="O5" s="35">
        <v>8.8800000000000008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9.31</v>
      </c>
      <c r="L6" s="31" t="s">
        <v>15</v>
      </c>
      <c r="M6" s="4"/>
      <c r="N6" s="25">
        <v>9.66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14.35</v>
      </c>
      <c r="L7" s="31" t="s">
        <v>15</v>
      </c>
      <c r="M7" s="4"/>
      <c r="N7" s="25">
        <v>13.93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7.25</v>
      </c>
      <c r="M8" s="4"/>
      <c r="N8" s="25" t="s">
        <v>15</v>
      </c>
      <c r="O8" s="26">
        <v>7.59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5.3599999999999994</v>
      </c>
      <c r="L9" s="31" t="s">
        <v>15</v>
      </c>
      <c r="M9" s="4"/>
      <c r="N9" s="25">
        <v>5.93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5.58</v>
      </c>
      <c r="M10" s="4"/>
      <c r="N10" s="25" t="s">
        <v>15</v>
      </c>
      <c r="O10" s="26">
        <v>5.88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9.83</v>
      </c>
      <c r="L13" s="31" t="s">
        <v>15</v>
      </c>
      <c r="M13" s="4"/>
      <c r="N13" s="25">
        <v>9.83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10.69</v>
      </c>
      <c r="M14" s="4"/>
      <c r="N14" s="25" t="s">
        <v>15</v>
      </c>
      <c r="O14" s="26">
        <v>11.26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0.19999999999999996</v>
      </c>
      <c r="L15" s="31" t="s">
        <v>15</v>
      </c>
      <c r="M15" s="4"/>
      <c r="N15" s="25">
        <v>0.75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37F4-E691-47E1-8A99-297605E080DB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51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9.1199999999999992</v>
      </c>
      <c r="M5" s="4"/>
      <c r="N5" s="27" t="s">
        <v>15</v>
      </c>
      <c r="O5" s="35">
        <v>9.5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9.9500000000000011</v>
      </c>
      <c r="L6" s="31" t="s">
        <v>15</v>
      </c>
      <c r="M6" s="4"/>
      <c r="N6" s="25">
        <v>10.3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15.12</v>
      </c>
      <c r="L7" s="31" t="s">
        <v>15</v>
      </c>
      <c r="M7" s="4"/>
      <c r="N7" s="25">
        <v>14.7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8.16</v>
      </c>
      <c r="M8" s="4"/>
      <c r="N8" s="25" t="s">
        <v>15</v>
      </c>
      <c r="O8" s="26">
        <v>8.5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6.06</v>
      </c>
      <c r="L9" s="31" t="s">
        <v>15</v>
      </c>
      <c r="M9" s="4"/>
      <c r="N9" s="25">
        <v>6.63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5.75</v>
      </c>
      <c r="M10" s="4"/>
      <c r="N10" s="25" t="s">
        <v>15</v>
      </c>
      <c r="O10" s="26">
        <v>6.05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9.92</v>
      </c>
      <c r="L13" s="31" t="s">
        <v>15</v>
      </c>
      <c r="M13" s="4"/>
      <c r="N13" s="25">
        <v>9.92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11.629999999999999</v>
      </c>
      <c r="M14" s="4"/>
      <c r="N14" s="25" t="s">
        <v>15</v>
      </c>
      <c r="O14" s="26">
        <v>12.2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0.25</v>
      </c>
      <c r="L15" s="31" t="s">
        <v>15</v>
      </c>
      <c r="M15" s="4"/>
      <c r="N15" s="25">
        <v>0.8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8E96-F091-49B9-A956-C28EA728ADC6}">
  <dimension ref="A1:O17"/>
  <sheetViews>
    <sheetView topLeftCell="C1"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52</v>
      </c>
      <c r="B2" s="1"/>
      <c r="C2" s="1"/>
      <c r="D2" s="1"/>
      <c r="E2" s="1"/>
      <c r="F2" s="1"/>
      <c r="G2" s="1"/>
      <c r="H2" s="1"/>
      <c r="I2" s="1"/>
      <c r="J2" s="1"/>
    </row>
    <row r="3" spans="1:15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7.3500000000000005</v>
      </c>
      <c r="M5" s="4"/>
      <c r="N5" s="27" t="s">
        <v>15</v>
      </c>
      <c r="O5" s="35">
        <v>7.73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7.8600000000000012</v>
      </c>
      <c r="L6" s="31" t="s">
        <v>15</v>
      </c>
      <c r="M6" s="4"/>
      <c r="N6" s="25">
        <v>8.2100000000000009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12.41</v>
      </c>
      <c r="L7" s="31" t="s">
        <v>15</v>
      </c>
      <c r="M7" s="4"/>
      <c r="N7" s="25">
        <v>11.99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8.08</v>
      </c>
      <c r="M8" s="4"/>
      <c r="N8" s="25" t="s">
        <v>15</v>
      </c>
      <c r="O8" s="26">
        <v>8.42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5.9499999999999993</v>
      </c>
      <c r="L9" s="31" t="s">
        <v>15</v>
      </c>
      <c r="M9" s="4"/>
      <c r="N9" s="25">
        <v>6.52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5.6400000000000006</v>
      </c>
      <c r="M10" s="4"/>
      <c r="N10" s="25" t="s">
        <v>15</v>
      </c>
      <c r="O10" s="26">
        <v>5.94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8.5399999999999991</v>
      </c>
      <c r="L13" s="31" t="s">
        <v>15</v>
      </c>
      <c r="M13" s="4"/>
      <c r="N13" s="25">
        <v>8.5399999999999991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11.73</v>
      </c>
      <c r="M14" s="4"/>
      <c r="N14" s="25" t="s">
        <v>15</v>
      </c>
      <c r="O14" s="26">
        <v>12.3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0.14999999999999991</v>
      </c>
      <c r="L15" s="31" t="s">
        <v>15</v>
      </c>
      <c r="M15" s="4"/>
      <c r="N15" s="25">
        <v>0.7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A3F4-EA4D-4560-926A-8FF5C21EBFF9}">
  <dimension ref="A1:Q19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7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7" ht="20.25" x14ac:dyDescent="0.3">
      <c r="A2" s="2" t="s">
        <v>54</v>
      </c>
      <c r="B2" s="1"/>
      <c r="C2" s="1"/>
      <c r="D2" s="1"/>
      <c r="E2" s="1"/>
      <c r="F2" s="1"/>
      <c r="G2" s="1"/>
      <c r="H2" s="1"/>
      <c r="I2" s="1"/>
      <c r="J2" s="1"/>
    </row>
    <row r="3" spans="1:17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7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7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>
        <f>N5-I5</f>
        <v>5</v>
      </c>
      <c r="L5" s="34" t="s">
        <v>15</v>
      </c>
      <c r="M5" s="4"/>
      <c r="N5" s="27">
        <v>5.38</v>
      </c>
      <c r="O5" s="35" t="s">
        <v>15</v>
      </c>
    </row>
    <row r="6" spans="1:17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7.33</v>
      </c>
      <c r="M6" s="4"/>
      <c r="N6" s="25" t="s">
        <v>15</v>
      </c>
      <c r="O6" s="26">
        <v>7.68</v>
      </c>
    </row>
    <row r="7" spans="1:17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7.29</v>
      </c>
      <c r="L7" s="31" t="s">
        <v>15</v>
      </c>
      <c r="M7" s="4"/>
      <c r="N7" s="25">
        <v>6.87</v>
      </c>
      <c r="O7" s="26" t="s">
        <v>15</v>
      </c>
    </row>
    <row r="8" spans="1:17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5.8500000000000005</v>
      </c>
      <c r="M8" s="4"/>
      <c r="N8" s="25" t="s">
        <v>15</v>
      </c>
      <c r="O8" s="26">
        <v>6.19</v>
      </c>
    </row>
    <row r="9" spans="1:17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4.25</v>
      </c>
      <c r="L9" s="31" t="s">
        <v>15</v>
      </c>
      <c r="M9" s="4"/>
      <c r="N9" s="25">
        <v>4.82</v>
      </c>
      <c r="O9" s="26" t="s">
        <v>15</v>
      </c>
      <c r="Q9" s="3" t="s">
        <v>53</v>
      </c>
    </row>
    <row r="10" spans="1:17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5.48</v>
      </c>
      <c r="M10" s="4"/>
      <c r="N10" s="25" t="s">
        <v>15</v>
      </c>
      <c r="O10" s="26">
        <v>5.78</v>
      </c>
    </row>
    <row r="11" spans="1:17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7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7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7.76</v>
      </c>
      <c r="L13" s="31" t="s">
        <v>15</v>
      </c>
      <c r="M13" s="4"/>
      <c r="N13" s="25">
        <v>7.76</v>
      </c>
      <c r="O13" s="26" t="s">
        <v>15</v>
      </c>
    </row>
    <row r="14" spans="1:17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9.879999999999999</v>
      </c>
      <c r="M14" s="4"/>
      <c r="N14" s="25" t="s">
        <v>15</v>
      </c>
      <c r="O14" s="26">
        <v>10.45</v>
      </c>
    </row>
    <row r="15" spans="1:17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0.1399999999999999</v>
      </c>
      <c r="L15" s="31" t="s">
        <v>15</v>
      </c>
      <c r="M15" s="4"/>
      <c r="N15" s="25">
        <v>0.69</v>
      </c>
      <c r="O15" s="26" t="s">
        <v>15</v>
      </c>
    </row>
    <row r="16" spans="1:17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7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  <row r="18" spans="1:17" x14ac:dyDescent="0.2">
      <c r="Q18" s="3"/>
    </row>
    <row r="19" spans="1:17" x14ac:dyDescent="0.2">
      <c r="Q19" s="3"/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A45E-1C99-4847-9BFC-9D9979CC3331}">
  <dimension ref="A1:Q19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7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7" ht="20.25" x14ac:dyDescent="0.3">
      <c r="A2" s="2" t="s">
        <v>55</v>
      </c>
      <c r="B2" s="1"/>
      <c r="C2" s="1"/>
      <c r="D2" s="1"/>
      <c r="E2" s="1"/>
      <c r="F2" s="1"/>
      <c r="G2" s="1"/>
      <c r="H2" s="1"/>
      <c r="I2" s="1"/>
      <c r="J2" s="1"/>
    </row>
    <row r="3" spans="1:17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7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7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5.28</v>
      </c>
      <c r="M5" s="4"/>
      <c r="N5" s="27" t="s">
        <v>15</v>
      </c>
      <c r="O5" s="35">
        <v>5.66</v>
      </c>
    </row>
    <row r="6" spans="1:17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4.8800000000000008</v>
      </c>
      <c r="L6" s="31" t="s">
        <v>15</v>
      </c>
      <c r="M6" s="4"/>
      <c r="N6" s="25">
        <v>5.23</v>
      </c>
      <c r="O6" s="26" t="s">
        <v>15</v>
      </c>
    </row>
    <row r="7" spans="1:17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7.04</v>
      </c>
      <c r="L7" s="31" t="s">
        <v>15</v>
      </c>
      <c r="M7" s="4"/>
      <c r="N7" s="25">
        <v>6.62</v>
      </c>
      <c r="O7" s="26" t="s">
        <v>15</v>
      </c>
    </row>
    <row r="8" spans="1:17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5.3900000000000006</v>
      </c>
      <c r="M8" s="4"/>
      <c r="N8" s="25" t="s">
        <v>15</v>
      </c>
      <c r="O8" s="26">
        <v>5.73</v>
      </c>
    </row>
    <row r="9" spans="1:17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5.3599999999999994</v>
      </c>
      <c r="L9" s="31" t="s">
        <v>15</v>
      </c>
      <c r="M9" s="4"/>
      <c r="N9" s="25">
        <v>5.93</v>
      </c>
      <c r="O9" s="26" t="s">
        <v>15</v>
      </c>
      <c r="Q9" s="3" t="s">
        <v>53</v>
      </c>
    </row>
    <row r="10" spans="1:17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5.47</v>
      </c>
      <c r="M10" s="4"/>
      <c r="N10" s="25" t="s">
        <v>15</v>
      </c>
      <c r="O10" s="26">
        <v>5.77</v>
      </c>
    </row>
    <row r="11" spans="1:17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7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7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 t="s">
        <v>15</v>
      </c>
      <c r="L13" s="31">
        <f>O13-I13</f>
        <v>14.03</v>
      </c>
      <c r="M13" s="4"/>
      <c r="N13" s="25" t="s">
        <v>15</v>
      </c>
      <c r="O13" s="26">
        <v>14.03</v>
      </c>
    </row>
    <row r="14" spans="1:17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8.98</v>
      </c>
      <c r="M14" s="4"/>
      <c r="N14" s="25" t="s">
        <v>15</v>
      </c>
      <c r="O14" s="26">
        <v>9.5500000000000007</v>
      </c>
    </row>
    <row r="15" spans="1:17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4.9999999999999933E-2</v>
      </c>
      <c r="L15" s="31" t="s">
        <v>15</v>
      </c>
      <c r="M15" s="4"/>
      <c r="N15" s="25">
        <v>0.6</v>
      </c>
      <c r="O15" s="26" t="s">
        <v>15</v>
      </c>
    </row>
    <row r="16" spans="1:17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7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  <row r="18" spans="1:17" x14ac:dyDescent="0.2">
      <c r="Q18" s="3"/>
    </row>
    <row r="19" spans="1:17" x14ac:dyDescent="0.2">
      <c r="Q19" s="3"/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A11B-6505-44A0-82DF-F20FEF710ECA}">
  <dimension ref="A1:Q19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7" ht="20.2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7" ht="20.25" x14ac:dyDescent="0.3">
      <c r="A2" s="2" t="s">
        <v>59</v>
      </c>
      <c r="B2" s="1"/>
      <c r="C2" s="1"/>
      <c r="D2" s="1"/>
      <c r="E2" s="1"/>
      <c r="F2" s="1"/>
      <c r="G2" s="1"/>
      <c r="H2" s="1"/>
      <c r="I2" s="1"/>
      <c r="J2" s="1"/>
    </row>
    <row r="3" spans="1:17" ht="21" thickBot="1" x14ac:dyDescent="0.35">
      <c r="B3" s="1"/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7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7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4.87</v>
      </c>
      <c r="M5" s="4"/>
      <c r="N5" s="27" t="s">
        <v>15</v>
      </c>
      <c r="O5" s="35">
        <v>5.25</v>
      </c>
    </row>
    <row r="6" spans="1:17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4.6300000000000008</v>
      </c>
      <c r="L6" s="31" t="s">
        <v>15</v>
      </c>
      <c r="M6" s="4"/>
      <c r="N6" s="25">
        <v>4.9800000000000004</v>
      </c>
      <c r="O6" s="26" t="s">
        <v>15</v>
      </c>
    </row>
    <row r="7" spans="1:17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7.57</v>
      </c>
      <c r="L7" s="31" t="s">
        <v>15</v>
      </c>
      <c r="M7" s="4"/>
      <c r="N7" s="25">
        <v>7.15</v>
      </c>
      <c r="O7" s="26" t="s">
        <v>15</v>
      </c>
    </row>
    <row r="8" spans="1:17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5.6000000000000005</v>
      </c>
      <c r="M8" s="4"/>
      <c r="N8" s="25" t="s">
        <v>15</v>
      </c>
      <c r="O8" s="26">
        <v>5.94</v>
      </c>
    </row>
    <row r="9" spans="1:17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3.8800000000000003</v>
      </c>
      <c r="L9" s="31" t="s">
        <v>15</v>
      </c>
      <c r="M9" s="4"/>
      <c r="N9" s="25">
        <v>4.45</v>
      </c>
      <c r="O9" s="26" t="s">
        <v>15</v>
      </c>
      <c r="Q9" s="3" t="s">
        <v>53</v>
      </c>
    </row>
    <row r="10" spans="1:17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5.47</v>
      </c>
      <c r="M10" s="4"/>
      <c r="N10" s="25" t="s">
        <v>15</v>
      </c>
      <c r="O10" s="26">
        <v>5.77</v>
      </c>
    </row>
    <row r="11" spans="1:17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7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7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5.9</v>
      </c>
      <c r="L13" s="31"/>
      <c r="M13" s="4"/>
      <c r="N13" s="25">
        <v>5.9</v>
      </c>
      <c r="O13" s="26"/>
    </row>
    <row r="14" spans="1:17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9.41</v>
      </c>
      <c r="M14" s="4"/>
      <c r="N14" s="25" t="s">
        <v>15</v>
      </c>
      <c r="O14" s="26">
        <v>9.98</v>
      </c>
    </row>
    <row r="15" spans="1:17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4.9999999999999933E-2</v>
      </c>
      <c r="L15" s="31" t="s">
        <v>15</v>
      </c>
      <c r="M15" s="4"/>
      <c r="N15" s="25">
        <v>0.6</v>
      </c>
      <c r="O15" s="26" t="s">
        <v>15</v>
      </c>
    </row>
    <row r="16" spans="1:17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7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  <row r="18" spans="1:17" x14ac:dyDescent="0.2">
      <c r="Q18" s="3"/>
    </row>
    <row r="19" spans="1:17" x14ac:dyDescent="0.2">
      <c r="Q19" s="3"/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1811-2224-4CE6-ACBE-D75FDFC789CF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56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57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3.27</v>
      </c>
      <c r="M5" s="4"/>
      <c r="N5" s="27" t="s">
        <v>15</v>
      </c>
      <c r="O5" s="35">
        <v>3.65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4.8100000000000005</v>
      </c>
      <c r="M6" s="4"/>
      <c r="N6" s="25"/>
      <c r="O6" s="26">
        <v>5.16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3.69</v>
      </c>
      <c r="L7" s="31" t="s">
        <v>15</v>
      </c>
      <c r="M7" s="4"/>
      <c r="N7" s="25">
        <v>3.27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3.7199999999999998</v>
      </c>
      <c r="L8" s="31" t="s">
        <v>15</v>
      </c>
      <c r="M8" s="4"/>
      <c r="N8" s="25">
        <v>4.0599999999999996</v>
      </c>
      <c r="O8" s="26" t="s">
        <v>15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2.71</v>
      </c>
      <c r="L9" s="31" t="s">
        <v>15</v>
      </c>
      <c r="M9" s="4"/>
      <c r="N9" s="25">
        <v>3.28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5.72</v>
      </c>
      <c r="M10" s="4"/>
      <c r="N10" s="25" t="s">
        <v>15</v>
      </c>
      <c r="O10" s="26">
        <v>6.02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3.39</v>
      </c>
      <c r="L13" s="31" t="s">
        <v>15</v>
      </c>
      <c r="M13" s="4"/>
      <c r="N13" s="25">
        <v>3.39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N14-I14</f>
        <v>7.14</v>
      </c>
      <c r="L14" s="31" t="s">
        <v>15</v>
      </c>
      <c r="M14" s="4"/>
      <c r="N14" s="25">
        <v>7.71</v>
      </c>
      <c r="O14" s="26"/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1.9999999999999907E-2</v>
      </c>
      <c r="L15" s="31" t="s">
        <v>15</v>
      </c>
      <c r="M15" s="4"/>
      <c r="N15" s="25">
        <v>0.56999999999999995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E692-DB1C-4F69-B812-DAC12765CDBA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56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58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3.45</v>
      </c>
      <c r="M5" s="4"/>
      <c r="N5" s="27" t="s">
        <v>15</v>
      </c>
      <c r="O5" s="35">
        <v>3.83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6.3500000000000005</v>
      </c>
      <c r="M6" s="4"/>
      <c r="N6" s="25"/>
      <c r="O6" s="26">
        <v>6.7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3.76</v>
      </c>
      <c r="L7" s="31" t="s">
        <v>15</v>
      </c>
      <c r="M7" s="4"/>
      <c r="N7" s="25">
        <v>3.34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3.91</v>
      </c>
      <c r="L8" s="31" t="s">
        <v>15</v>
      </c>
      <c r="M8" s="4"/>
      <c r="N8" s="25">
        <v>4.25</v>
      </c>
      <c r="O8" s="26"/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2.83</v>
      </c>
      <c r="L9" s="31" t="s">
        <v>15</v>
      </c>
      <c r="M9" s="4"/>
      <c r="N9" s="25">
        <v>3.4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5.4</v>
      </c>
      <c r="L10" s="31" t="s">
        <v>15</v>
      </c>
      <c r="M10" s="4"/>
      <c r="N10" s="25">
        <v>5.7</v>
      </c>
      <c r="O10" s="26"/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4.0999999999999996</v>
      </c>
      <c r="L13" s="31" t="s">
        <v>15</v>
      </c>
      <c r="M13" s="4"/>
      <c r="N13" s="25">
        <v>4.0999999999999996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7.0699999999999994</v>
      </c>
      <c r="M14" s="4"/>
      <c r="N14" s="25" t="s">
        <v>15</v>
      </c>
      <c r="O14" s="26">
        <v>7.64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2.9999999999999916E-2</v>
      </c>
      <c r="L15" s="31" t="s">
        <v>15</v>
      </c>
      <c r="M15" s="4"/>
      <c r="N15" s="25">
        <v>0.57999999999999996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A019-5D1F-4BC0-8CCC-4C694ED10D7F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56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4.57</v>
      </c>
      <c r="M5" s="4"/>
      <c r="N5" s="27" t="s">
        <v>81</v>
      </c>
      <c r="O5" s="35">
        <v>4.95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8.0200000000000014</v>
      </c>
      <c r="M6" s="4"/>
      <c r="N6" s="25" t="s">
        <v>81</v>
      </c>
      <c r="O6" s="26">
        <v>8.370000000000001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7.63</v>
      </c>
      <c r="L7" s="31" t="s">
        <v>15</v>
      </c>
      <c r="M7" s="4"/>
      <c r="N7" s="25">
        <v>7.21</v>
      </c>
      <c r="O7" s="26" t="s">
        <v>81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16" t="s">
        <v>49</v>
      </c>
      <c r="L8" s="217"/>
      <c r="M8" s="4"/>
      <c r="N8" s="25" t="s">
        <v>81</v>
      </c>
      <c r="O8" s="26" t="s">
        <v>81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3.86</v>
      </c>
      <c r="L9" s="31" t="s">
        <v>15</v>
      </c>
      <c r="M9" s="4"/>
      <c r="N9" s="25">
        <v>4.43</v>
      </c>
      <c r="O9" s="26" t="s">
        <v>81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6.34</v>
      </c>
      <c r="M10" s="4"/>
      <c r="N10" s="25" t="s">
        <v>81</v>
      </c>
      <c r="O10" s="26">
        <v>6.64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5.0999999999999996</v>
      </c>
      <c r="L13" s="31" t="s">
        <v>15</v>
      </c>
      <c r="M13" s="4"/>
      <c r="N13" s="25">
        <v>5.0999999999999996</v>
      </c>
      <c r="O13" s="26" t="s">
        <v>81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7.7899999999999991</v>
      </c>
      <c r="M14" s="4"/>
      <c r="N14" s="25" t="s">
        <v>81</v>
      </c>
      <c r="O14" s="26">
        <v>8.36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>
        <f>O15-I15</f>
        <v>2.9999999999999805E-2</v>
      </c>
      <c r="M15" s="4"/>
      <c r="N15" s="25" t="s">
        <v>81</v>
      </c>
      <c r="O15" s="26">
        <v>0.57999999999999985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9">
    <mergeCell ref="K17:L17"/>
    <mergeCell ref="N3:O3"/>
    <mergeCell ref="K11:L11"/>
    <mergeCell ref="N11:O11"/>
    <mergeCell ref="K12:L12"/>
    <mergeCell ref="N12:O12"/>
    <mergeCell ref="K16:L16"/>
    <mergeCell ref="N16:O16"/>
    <mergeCell ref="K8:L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58F7-6805-44EA-87B7-02D70494A669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5.89</v>
      </c>
      <c r="M5" s="4"/>
      <c r="N5" s="27" t="s">
        <v>15</v>
      </c>
      <c r="O5" s="35">
        <v>6.27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9.35</v>
      </c>
      <c r="M6" s="4"/>
      <c r="N6" s="25"/>
      <c r="O6" s="26">
        <v>9.6999999999999993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9.6300000000000008</v>
      </c>
      <c r="L7" s="31" t="s">
        <v>15</v>
      </c>
      <c r="M7" s="4"/>
      <c r="N7" s="25">
        <v>9.2100000000000009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5.17</v>
      </c>
      <c r="L8" s="31" t="s">
        <v>15</v>
      </c>
      <c r="M8" s="4"/>
      <c r="N8" s="25">
        <v>5.51</v>
      </c>
      <c r="O8" s="26"/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11" t="s">
        <v>49</v>
      </c>
      <c r="L9" s="212"/>
      <c r="M9" s="4"/>
      <c r="N9" s="25" t="s">
        <v>15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6.8500000000000005</v>
      </c>
      <c r="M10" s="4"/>
      <c r="N10" s="25" t="s">
        <v>15</v>
      </c>
      <c r="O10" s="26">
        <v>7.15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7.03</v>
      </c>
      <c r="L13" s="31" t="s">
        <v>15</v>
      </c>
      <c r="M13" s="4"/>
      <c r="N13" s="25">
        <v>7.03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9.31</v>
      </c>
      <c r="M14" s="4"/>
      <c r="N14" s="25" t="s">
        <v>15</v>
      </c>
      <c r="O14" s="26">
        <v>9.8800000000000008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0.15999999999999992</v>
      </c>
      <c r="L15" s="31" t="s">
        <v>15</v>
      </c>
      <c r="M15" s="4"/>
      <c r="N15" s="25">
        <v>0.71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sheetProtection sheet="1"/>
  <mergeCells count="9">
    <mergeCell ref="K17:L17"/>
    <mergeCell ref="K9:L9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A81B-DF7B-44E6-8D71-B3B9C5E04573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7.05</v>
      </c>
      <c r="M5" s="4"/>
      <c r="N5" s="27" t="s">
        <v>15</v>
      </c>
      <c r="O5" s="35">
        <v>7.43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5.53</v>
      </c>
      <c r="L6" s="31" t="s">
        <v>15</v>
      </c>
      <c r="M6" s="4"/>
      <c r="N6" s="25">
        <v>5.88</v>
      </c>
      <c r="O6" s="26" t="s">
        <v>15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11.85</v>
      </c>
      <c r="L7" s="31" t="s">
        <v>15</v>
      </c>
      <c r="M7" s="4"/>
      <c r="N7" s="25">
        <v>11.43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6.26</v>
      </c>
      <c r="M8" s="4"/>
      <c r="N8" s="25" t="s">
        <v>15</v>
      </c>
      <c r="O8" s="26">
        <v>6.6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4.38</v>
      </c>
      <c r="L9" s="31" t="s">
        <v>15</v>
      </c>
      <c r="M9" s="4"/>
      <c r="N9" s="25">
        <v>4.95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6.7</v>
      </c>
      <c r="M10" s="4"/>
      <c r="N10" s="25" t="s">
        <v>15</v>
      </c>
      <c r="O10" s="26">
        <v>7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12.45</v>
      </c>
      <c r="L13" s="31" t="s">
        <v>15</v>
      </c>
      <c r="M13" s="4"/>
      <c r="N13" s="25">
        <v>12.45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10.01</v>
      </c>
      <c r="M14" s="4"/>
      <c r="N14" s="25" t="s">
        <v>15</v>
      </c>
      <c r="O14" s="26">
        <v>10.58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0.21999999999999997</v>
      </c>
      <c r="L15" s="31" t="s">
        <v>15</v>
      </c>
      <c r="M15" s="4"/>
      <c r="N15" s="25">
        <v>0.77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6:L16"/>
    <mergeCell ref="N16:O16"/>
    <mergeCell ref="K17:L17"/>
    <mergeCell ref="N3:O3"/>
    <mergeCell ref="K11:L11"/>
    <mergeCell ref="N11:O11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E6616-5FD5-4509-AA29-02BD95B21D75}">
  <dimension ref="A1:O23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52" t="s">
        <v>6</v>
      </c>
      <c r="B4" s="53" t="s">
        <v>7</v>
      </c>
      <c r="C4" s="53" t="s">
        <v>2</v>
      </c>
      <c r="D4" s="53" t="s">
        <v>0</v>
      </c>
      <c r="E4" s="53" t="s">
        <v>8</v>
      </c>
      <c r="F4" s="53" t="s">
        <v>9</v>
      </c>
      <c r="G4" s="53" t="s">
        <v>10</v>
      </c>
      <c r="H4" s="54" t="s">
        <v>14</v>
      </c>
      <c r="I4" s="53" t="s">
        <v>1</v>
      </c>
      <c r="J4" s="53" t="s">
        <v>3</v>
      </c>
      <c r="K4" s="53" t="s">
        <v>4</v>
      </c>
      <c r="L4" s="55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44">
        <v>1</v>
      </c>
      <c r="B5" s="45" t="s">
        <v>17</v>
      </c>
      <c r="C5" s="46" t="s">
        <v>27</v>
      </c>
      <c r="D5" s="45" t="s">
        <v>30</v>
      </c>
      <c r="E5" s="47">
        <v>187420</v>
      </c>
      <c r="F5" s="47">
        <v>464086</v>
      </c>
      <c r="G5" s="47">
        <v>22</v>
      </c>
      <c r="H5" s="48">
        <v>8</v>
      </c>
      <c r="I5" s="49">
        <v>0.38</v>
      </c>
      <c r="J5" s="48"/>
      <c r="K5" s="50" t="s">
        <v>15</v>
      </c>
      <c r="L5" s="51">
        <f>O5-I5</f>
        <v>8.3099999999999987</v>
      </c>
      <c r="M5" s="4"/>
      <c r="N5" s="27" t="s">
        <v>15</v>
      </c>
      <c r="O5" s="35">
        <v>8.69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51">
        <f>O6-I6</f>
        <v>12.19</v>
      </c>
      <c r="M6" s="4"/>
      <c r="N6" s="25" t="s">
        <v>15</v>
      </c>
      <c r="O6" s="26">
        <v>12.54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51">
        <f>O7-I7</f>
        <v>14.709999999999999</v>
      </c>
      <c r="M7" s="4"/>
      <c r="N7" s="25" t="s">
        <v>15</v>
      </c>
      <c r="O7" s="26">
        <v>14.29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6.99</v>
      </c>
      <c r="M8" s="4"/>
      <c r="N8" s="25" t="s">
        <v>15</v>
      </c>
      <c r="O8" s="26">
        <v>7.33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5.01</v>
      </c>
      <c r="L9" s="31" t="s">
        <v>15</v>
      </c>
      <c r="M9" s="4"/>
      <c r="N9" s="25">
        <v>5.58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6.57</v>
      </c>
      <c r="M10" s="4"/>
      <c r="N10" s="25" t="s">
        <v>15</v>
      </c>
      <c r="O10" s="26">
        <v>6.87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5" t="s">
        <v>15</v>
      </c>
      <c r="O13" s="26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10.61</v>
      </c>
      <c r="M14" s="4"/>
      <c r="N14" s="25" t="s">
        <v>15</v>
      </c>
      <c r="O14" s="26">
        <v>11.18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0.18999999999999995</v>
      </c>
      <c r="L15" s="31" t="s">
        <v>15</v>
      </c>
      <c r="M15" s="4"/>
      <c r="N15" s="25">
        <v>0.74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  <row r="23" spans="1:15" x14ac:dyDescent="0.2">
      <c r="F23" t="s">
        <v>53</v>
      </c>
    </row>
  </sheetData>
  <mergeCells count="9">
    <mergeCell ref="K17:L17"/>
    <mergeCell ref="N3:O3"/>
    <mergeCell ref="K11:L11"/>
    <mergeCell ref="N11:O11"/>
    <mergeCell ref="K12:L12"/>
    <mergeCell ref="N12:O12"/>
    <mergeCell ref="K16:L16"/>
    <mergeCell ref="N16:O16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3D0-222B-49D2-8E9C-1CAC3F6A06F6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8.7099999999999991</v>
      </c>
      <c r="M5" s="4"/>
      <c r="N5" s="16" t="s">
        <v>15</v>
      </c>
      <c r="O5" s="16">
        <v>9.09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12.44</v>
      </c>
      <c r="M6" s="4"/>
      <c r="N6" s="16" t="s">
        <v>15</v>
      </c>
      <c r="O6" s="16">
        <v>12.79</v>
      </c>
    </row>
    <row r="7" spans="1:15" s="3" customFormat="1" ht="15.75" customHeight="1" x14ac:dyDescent="0.2">
      <c r="A7" s="21">
        <f t="shared" ref="A7:A17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14.48</v>
      </c>
      <c r="L7" s="31" t="s">
        <v>15</v>
      </c>
      <c r="M7" s="4"/>
      <c r="N7" s="16">
        <v>14.06</v>
      </c>
      <c r="O7" s="1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7.6000000000000005</v>
      </c>
      <c r="M8" s="4"/>
      <c r="N8" s="16" t="s">
        <v>15</v>
      </c>
      <c r="O8" s="16">
        <v>7.94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5.5</v>
      </c>
      <c r="L9" s="31" t="s">
        <v>15</v>
      </c>
      <c r="M9" s="4"/>
      <c r="N9" s="16">
        <v>6.07</v>
      </c>
      <c r="O9" s="1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>O10-I10</f>
        <v>6.6000000000000005</v>
      </c>
      <c r="M10" s="4"/>
      <c r="N10" s="16" t="s">
        <v>15</v>
      </c>
      <c r="O10" s="16">
        <v>6.9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6" t="s">
        <v>34</v>
      </c>
      <c r="O11" s="216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6" t="s">
        <v>34</v>
      </c>
      <c r="O12" s="216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 t="s">
        <v>15</v>
      </c>
      <c r="L13" s="31">
        <f>O13-I13</f>
        <v>12.39</v>
      </c>
      <c r="M13" s="4"/>
      <c r="N13" s="30" t="s">
        <v>15</v>
      </c>
      <c r="O13" s="16">
        <v>12.39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11.14</v>
      </c>
      <c r="M14" s="4"/>
      <c r="N14" s="16" t="s">
        <v>15</v>
      </c>
      <c r="O14" s="16">
        <v>11.71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9.9999999999999978E-2</v>
      </c>
      <c r="L15" s="31" t="s">
        <v>15</v>
      </c>
      <c r="M15" s="4"/>
      <c r="N15" s="16">
        <v>0.65</v>
      </c>
      <c r="O15" s="1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6" t="s">
        <v>34</v>
      </c>
      <c r="O16" s="216"/>
    </row>
    <row r="17" spans="1:15" s="3" customFormat="1" ht="15.75" customHeight="1" thickBot="1" x14ac:dyDescent="0.25">
      <c r="A17" s="22">
        <f t="shared" si="0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16" t="s">
        <v>15</v>
      </c>
      <c r="O17" s="16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4DD9-5189-4065-ACB2-D6DFA42EF487}">
  <dimension ref="A1:O17"/>
  <sheetViews>
    <sheetView zoomScaleNormal="100" workbookViewId="0">
      <selection activeCell="K5" sqref="K5:L17"/>
    </sheetView>
  </sheetViews>
  <sheetFormatPr defaultRowHeight="12.75" x14ac:dyDescent="0.2"/>
  <cols>
    <col min="1" max="1" width="4" customWidth="1"/>
    <col min="2" max="2" width="36.140625" customWidth="1"/>
    <col min="3" max="3" width="16.7109375" hidden="1" customWidth="1"/>
    <col min="4" max="4" width="11.28515625" hidden="1" customWidth="1"/>
    <col min="5" max="6" width="10.85546875" hidden="1" customWidth="1"/>
    <col min="7" max="10" width="11.5703125" hidden="1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 t="shared" ref="L5:L10" si="0">O5-I5</f>
        <v>9.9899999999999984</v>
      </c>
      <c r="M5" s="4"/>
      <c r="N5" s="27" t="s">
        <v>81</v>
      </c>
      <c r="O5" s="35">
        <v>10.37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 t="shared" si="0"/>
        <v>13.700000000000001</v>
      </c>
      <c r="M6" s="4"/>
      <c r="N6" s="25" t="s">
        <v>81</v>
      </c>
      <c r="O6" s="26">
        <v>14.05</v>
      </c>
    </row>
    <row r="7" spans="1:15" s="3" customFormat="1" ht="15.75" customHeight="1" x14ac:dyDescent="0.2">
      <c r="A7" s="21">
        <f t="shared" ref="A7:A17" si="1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 t="shared" si="0"/>
        <v>18</v>
      </c>
      <c r="M7" s="4"/>
      <c r="N7" s="25" t="s">
        <v>81</v>
      </c>
      <c r="O7" s="26">
        <v>17.579999999999998</v>
      </c>
    </row>
    <row r="8" spans="1:15" s="3" customFormat="1" ht="15.75" customHeight="1" x14ac:dyDescent="0.2">
      <c r="A8" s="21">
        <f t="shared" si="1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 t="shared" si="0"/>
        <v>9.01</v>
      </c>
      <c r="M8" s="4"/>
      <c r="N8" s="25" t="s">
        <v>81</v>
      </c>
      <c r="O8" s="26">
        <v>9.35</v>
      </c>
    </row>
    <row r="9" spans="1:15" s="3" customFormat="1" ht="15.75" customHeight="1" x14ac:dyDescent="0.2">
      <c r="A9" s="21">
        <f t="shared" si="1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 t="shared" si="0"/>
        <v>6.8599999999999994</v>
      </c>
      <c r="M9" s="4"/>
      <c r="N9" s="25" t="s">
        <v>81</v>
      </c>
      <c r="O9" s="26">
        <v>7.43</v>
      </c>
    </row>
    <row r="10" spans="1:15" s="3" customFormat="1" ht="15.75" customHeight="1" x14ac:dyDescent="0.2">
      <c r="A10" s="21">
        <f t="shared" si="1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 t="s">
        <v>15</v>
      </c>
      <c r="L10" s="31">
        <f t="shared" si="0"/>
        <v>6.3800000000000008</v>
      </c>
      <c r="M10" s="4"/>
      <c r="N10" s="25" t="s">
        <v>81</v>
      </c>
      <c r="O10" s="26">
        <v>6.6800000000000006</v>
      </c>
    </row>
    <row r="11" spans="1:15" s="3" customFormat="1" ht="15.75" customHeight="1" x14ac:dyDescent="0.2">
      <c r="A11" s="21">
        <f t="shared" si="1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1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1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9">
        <f>N13-I13</f>
        <v>17.559999999999999</v>
      </c>
      <c r="L13" s="31" t="s">
        <v>15</v>
      </c>
      <c r="M13" s="4"/>
      <c r="N13" s="25">
        <v>17.559999999999999</v>
      </c>
      <c r="O13" s="26" t="s">
        <v>81</v>
      </c>
    </row>
    <row r="14" spans="1:15" s="3" customFormat="1" ht="15.75" customHeight="1" x14ac:dyDescent="0.2">
      <c r="A14" s="21">
        <f t="shared" si="1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12.18</v>
      </c>
      <c r="M14" s="4"/>
      <c r="N14" s="25" t="s">
        <v>81</v>
      </c>
      <c r="O14" s="26">
        <v>12.75</v>
      </c>
    </row>
    <row r="15" spans="1:15" s="3" customFormat="1" ht="15.75" customHeight="1" x14ac:dyDescent="0.2">
      <c r="A15" s="21">
        <f t="shared" si="1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83</v>
      </c>
      <c r="L15" s="31" t="s">
        <v>15</v>
      </c>
      <c r="M15" s="4"/>
      <c r="N15" s="25">
        <v>0.15000000000000002</v>
      </c>
      <c r="O15" s="26" t="s">
        <v>81</v>
      </c>
    </row>
    <row r="16" spans="1:15" s="3" customFormat="1" ht="15.75" customHeight="1" x14ac:dyDescent="0.2">
      <c r="A16" s="21">
        <f t="shared" si="1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thickBot="1" x14ac:dyDescent="0.25">
      <c r="A17" s="22">
        <f t="shared" si="1"/>
        <v>13</v>
      </c>
      <c r="B17" s="38" t="s">
        <v>26</v>
      </c>
      <c r="C17" s="17" t="s">
        <v>29</v>
      </c>
      <c r="D17" s="32" t="s">
        <v>35</v>
      </c>
      <c r="E17" s="9">
        <v>189801</v>
      </c>
      <c r="F17" s="9">
        <v>465079</v>
      </c>
      <c r="G17" s="39">
        <v>24</v>
      </c>
      <c r="H17" s="38"/>
      <c r="I17" s="38">
        <v>0.4</v>
      </c>
      <c r="J17" s="9"/>
      <c r="K17" s="215" t="s">
        <v>49</v>
      </c>
      <c r="L17" s="221"/>
      <c r="M17" s="4"/>
      <c r="N17" s="42" t="s">
        <v>15</v>
      </c>
      <c r="O17" s="43" t="s">
        <v>15</v>
      </c>
    </row>
  </sheetData>
  <mergeCells count="8">
    <mergeCell ref="K17:L17"/>
    <mergeCell ref="N3:O3"/>
    <mergeCell ref="K11:L11"/>
    <mergeCell ref="N11:O11"/>
    <mergeCell ref="K12:L12"/>
    <mergeCell ref="N12:O12"/>
    <mergeCell ref="K16:L16"/>
    <mergeCell ref="N16:O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B327F-D89A-4BA1-84D3-F3BC9EB69D65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7.8999999999999995</v>
      </c>
      <c r="M5" s="4"/>
      <c r="N5" s="27" t="s">
        <v>15</v>
      </c>
      <c r="O5" s="35">
        <v>8.2799999999999994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8.56</v>
      </c>
      <c r="L6" s="31" t="s">
        <v>15</v>
      </c>
      <c r="M6" s="4"/>
      <c r="N6" s="25">
        <v>8.91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13.35</v>
      </c>
      <c r="L7" s="31" t="s">
        <v>15</v>
      </c>
      <c r="M7" s="4"/>
      <c r="N7" s="25">
        <v>12.93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8.15</v>
      </c>
      <c r="M8" s="4"/>
      <c r="N8" s="25" t="s">
        <v>15</v>
      </c>
      <c r="O8" s="26">
        <v>8.49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>O9-I9</f>
        <v>5.97</v>
      </c>
      <c r="M9" s="4"/>
      <c r="N9" s="25" t="s">
        <v>15</v>
      </c>
      <c r="O9" s="26">
        <v>6.54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5.8500000000000005</v>
      </c>
      <c r="L10" s="31" t="s">
        <v>15</v>
      </c>
      <c r="M10" s="4"/>
      <c r="N10" s="25">
        <v>6.15</v>
      </c>
      <c r="O10" s="26"/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5" t="s">
        <v>15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11.58</v>
      </c>
      <c r="M14" s="4"/>
      <c r="N14" s="25" t="s">
        <v>15</v>
      </c>
      <c r="O14" s="26">
        <v>12.15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>
        <f>O15-I15</f>
        <v>1.1199999999999999</v>
      </c>
      <c r="M15" s="4"/>
      <c r="N15" s="25" t="s">
        <v>15</v>
      </c>
      <c r="O15" s="26">
        <v>1.67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/>
      <c r="F18" s="9"/>
      <c r="G18" s="39"/>
      <c r="H18" s="38"/>
      <c r="I18" s="38">
        <v>0.56000000000000005</v>
      </c>
      <c r="J18" s="9"/>
      <c r="K18" s="33">
        <f>N18-I18</f>
        <v>9.2999999999999989</v>
      </c>
      <c r="L18" s="36" t="s">
        <v>15</v>
      </c>
      <c r="N18" s="42">
        <v>9.86</v>
      </c>
      <c r="O18" s="43" t="s">
        <v>15</v>
      </c>
    </row>
    <row r="23" spans="1:15" x14ac:dyDescent="0.2">
      <c r="F23" t="s">
        <v>53</v>
      </c>
    </row>
  </sheetData>
  <mergeCells count="9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D392-6A1F-479C-8A65-90A31EB8436B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6.94</v>
      </c>
      <c r="M5" s="4"/>
      <c r="N5" s="27" t="s">
        <v>15</v>
      </c>
      <c r="O5" s="35">
        <v>7.32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7.4</v>
      </c>
      <c r="L6" s="31" t="s">
        <v>15</v>
      </c>
      <c r="M6" s="4"/>
      <c r="N6" s="25">
        <v>7.75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11.89</v>
      </c>
      <c r="L7" s="31" t="s">
        <v>15</v>
      </c>
      <c r="M7" s="4"/>
      <c r="N7" s="25">
        <v>11.47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7.0600000000000005</v>
      </c>
      <c r="M8" s="4"/>
      <c r="N8" s="25" t="s">
        <v>15</v>
      </c>
      <c r="O8" s="26">
        <v>7.4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4.88</v>
      </c>
      <c r="L9" s="31" t="s">
        <v>15</v>
      </c>
      <c r="M9" s="4"/>
      <c r="N9" s="25">
        <v>5.45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5.78</v>
      </c>
      <c r="L10" s="31" t="s">
        <v>15</v>
      </c>
      <c r="M10" s="4"/>
      <c r="N10" s="25">
        <v>6.08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5" t="s">
        <v>15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10.629999999999999</v>
      </c>
      <c r="M14" s="4"/>
      <c r="N14" s="25" t="s">
        <v>15</v>
      </c>
      <c r="O14" s="26">
        <v>11.2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1.9999999999999907E-2</v>
      </c>
      <c r="L15" s="31" t="s">
        <v>15</v>
      </c>
      <c r="M15" s="4"/>
      <c r="N15" s="25">
        <v>0.56999999999999995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/>
      <c r="F18" s="9"/>
      <c r="G18" s="39"/>
      <c r="H18" s="38"/>
      <c r="I18" s="38">
        <v>0.56000000000000005</v>
      </c>
      <c r="J18" s="9"/>
      <c r="K18" s="33" t="s">
        <v>15</v>
      </c>
      <c r="L18" s="36">
        <f>O18-I18</f>
        <v>8.74</v>
      </c>
      <c r="N18" s="42" t="s">
        <v>15</v>
      </c>
      <c r="O18" s="43">
        <v>9.3000000000000007</v>
      </c>
    </row>
    <row r="23" spans="1:15" x14ac:dyDescent="0.2">
      <c r="F23" t="s">
        <v>53</v>
      </c>
    </row>
  </sheetData>
  <mergeCells count="9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580D-F3B7-40A0-A8D5-E67C3F063CBF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7.0600000000000005</v>
      </c>
      <c r="M5" s="4"/>
      <c r="N5" s="27" t="s">
        <v>15</v>
      </c>
      <c r="O5" s="35">
        <v>7.44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7.53</v>
      </c>
      <c r="L6" s="31" t="s">
        <v>15</v>
      </c>
      <c r="M6" s="4"/>
      <c r="N6" s="25">
        <v>7.88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11.85</v>
      </c>
      <c r="L7" s="31" t="s">
        <v>15</v>
      </c>
      <c r="M7" s="4"/>
      <c r="N7" s="25">
        <v>11.43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7.17</v>
      </c>
      <c r="M8" s="4"/>
      <c r="N8" s="25" t="s">
        <v>15</v>
      </c>
      <c r="O8" s="26">
        <v>7.51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4.9499999999999993</v>
      </c>
      <c r="L9" s="31" t="s">
        <v>15</v>
      </c>
      <c r="M9" s="4"/>
      <c r="N9" s="25">
        <v>5.52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5.8</v>
      </c>
      <c r="L10" s="31" t="s">
        <v>15</v>
      </c>
      <c r="M10" s="4"/>
      <c r="N10" s="25">
        <v>6.1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5" t="s">
        <v>15</v>
      </c>
      <c r="O13" s="26" t="s">
        <v>15</v>
      </c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10.61</v>
      </c>
      <c r="M14" s="4"/>
      <c r="N14" s="25" t="s">
        <v>15</v>
      </c>
      <c r="O14" s="26">
        <v>11.18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0.3899999999999999</v>
      </c>
      <c r="L15" s="31" t="s">
        <v>15</v>
      </c>
      <c r="M15" s="4"/>
      <c r="N15" s="25">
        <v>0.94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/>
      <c r="F18" s="9"/>
      <c r="G18" s="39"/>
      <c r="H18" s="38"/>
      <c r="I18" s="38">
        <v>0.56000000000000005</v>
      </c>
      <c r="J18" s="9"/>
      <c r="K18" s="33">
        <f>N18-I18</f>
        <v>6.3000000000000007</v>
      </c>
      <c r="L18" s="36" t="s">
        <v>15</v>
      </c>
      <c r="N18" s="42">
        <v>6.86</v>
      </c>
      <c r="O18" s="43"/>
    </row>
    <row r="23" spans="1:15" x14ac:dyDescent="0.2">
      <c r="F23" t="s">
        <v>53</v>
      </c>
    </row>
  </sheetData>
  <mergeCells count="9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3A9E-5D24-43B9-B424-8C52B6C8DEAF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5.8500000000000005</v>
      </c>
      <c r="M5" s="4"/>
      <c r="N5" s="27" t="s">
        <v>15</v>
      </c>
      <c r="O5" s="35">
        <v>6.23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5.57</v>
      </c>
      <c r="L6" s="31" t="s">
        <v>15</v>
      </c>
      <c r="M6" s="4"/>
      <c r="N6" s="25">
        <v>5.92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8.76</v>
      </c>
      <c r="L7" s="31" t="s">
        <v>15</v>
      </c>
      <c r="M7" s="4"/>
      <c r="N7" s="25">
        <v>8.34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6.58</v>
      </c>
      <c r="M8" s="4"/>
      <c r="N8" s="25" t="s">
        <v>15</v>
      </c>
      <c r="O8" s="26">
        <v>6.92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>O9-I9</f>
        <v>4.76</v>
      </c>
      <c r="M9" s="4"/>
      <c r="N9" s="25"/>
      <c r="O9" s="26">
        <v>5.33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6.73</v>
      </c>
      <c r="L10" s="31" t="s">
        <v>15</v>
      </c>
      <c r="M10" s="4"/>
      <c r="N10" s="25">
        <v>7.03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10.18</v>
      </c>
      <c r="M14" s="4"/>
      <c r="N14" s="25" t="s">
        <v>15</v>
      </c>
      <c r="O14" s="26">
        <v>10.75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3.9999999999999925E-2</v>
      </c>
      <c r="L15" s="31" t="s">
        <v>15</v>
      </c>
      <c r="M15" s="4"/>
      <c r="N15" s="25">
        <v>0.59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/>
      <c r="F18" s="9"/>
      <c r="G18" s="39"/>
      <c r="H18" s="38"/>
      <c r="I18" s="38">
        <v>0.56000000000000005</v>
      </c>
      <c r="J18" s="9"/>
      <c r="K18" s="33" t="s">
        <v>15</v>
      </c>
      <c r="L18" s="36">
        <f>O18-I18</f>
        <v>9.2999999999999989</v>
      </c>
      <c r="N18" s="42" t="s">
        <v>15</v>
      </c>
      <c r="O18" s="43">
        <v>9.86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13:O13"/>
    <mergeCell ref="N3:O3"/>
    <mergeCell ref="K11:L11"/>
    <mergeCell ref="N11:O11"/>
    <mergeCell ref="K12:L12"/>
    <mergeCell ref="N12:O12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2A0B-3DED-400F-BB66-C640ECBF9DF9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3.6500000000000004</v>
      </c>
      <c r="M5" s="4"/>
      <c r="N5" s="27" t="s">
        <v>15</v>
      </c>
      <c r="O5" s="35">
        <v>4.03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6.2600000000000007</v>
      </c>
      <c r="M6" s="4"/>
      <c r="N6" s="25" t="s">
        <v>15</v>
      </c>
      <c r="O6" s="26">
        <v>6.61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6.07</v>
      </c>
      <c r="L7" s="31" t="s">
        <v>15</v>
      </c>
      <c r="M7" s="4"/>
      <c r="N7" s="25">
        <v>5.65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4.13</v>
      </c>
      <c r="M8" s="4"/>
      <c r="N8" s="25" t="s">
        <v>15</v>
      </c>
      <c r="O8" s="26">
        <v>4.47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2.27</v>
      </c>
      <c r="L9" s="31" t="s">
        <v>15</v>
      </c>
      <c r="M9" s="4"/>
      <c r="N9" s="25">
        <v>2.84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5.8100000000000005</v>
      </c>
      <c r="L10" s="31" t="s">
        <v>15</v>
      </c>
      <c r="M10" s="4"/>
      <c r="N10" s="25">
        <v>6.11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N14-I14</f>
        <v>8.17</v>
      </c>
      <c r="L14" s="31" t="s">
        <v>15</v>
      </c>
      <c r="M14" s="4"/>
      <c r="N14" s="25">
        <v>8.74</v>
      </c>
      <c r="O14" s="26" t="s">
        <v>15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9.9999999999999978E-2</v>
      </c>
      <c r="L15" s="31" t="s">
        <v>15</v>
      </c>
      <c r="M15" s="4"/>
      <c r="N15" s="25">
        <v>0.65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8.9499999999999993</v>
      </c>
      <c r="N18" s="42" t="s">
        <v>15</v>
      </c>
      <c r="O18" s="43">
        <v>9.51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4C4-AB36-44E5-BA54-738F75A7D97D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69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3.3200000000000003</v>
      </c>
      <c r="M5" s="4"/>
      <c r="N5" s="27" t="s">
        <v>15</v>
      </c>
      <c r="O5" s="35">
        <v>3.7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2.7199999999999998</v>
      </c>
      <c r="L6" s="31" t="s">
        <v>15</v>
      </c>
      <c r="M6" s="4"/>
      <c r="N6" s="25">
        <v>3.07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4.0200000000000005</v>
      </c>
      <c r="L7" s="31" t="s">
        <v>15</v>
      </c>
      <c r="M7" s="4"/>
      <c r="N7" s="25">
        <v>3.6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4.92</v>
      </c>
      <c r="M8" s="4"/>
      <c r="N8" s="25" t="s">
        <v>15</v>
      </c>
      <c r="O8" s="26">
        <v>5.26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3.1300000000000003</v>
      </c>
      <c r="L9" s="31" t="s">
        <v>15</v>
      </c>
      <c r="M9" s="4"/>
      <c r="N9" s="25">
        <v>3.7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6.66</v>
      </c>
      <c r="L10" s="31" t="s">
        <v>15</v>
      </c>
      <c r="M10" s="4"/>
      <c r="N10" s="25">
        <v>6.96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N14-I14</f>
        <v>7.84</v>
      </c>
      <c r="L14" s="31" t="s">
        <v>15</v>
      </c>
      <c r="M14" s="4"/>
      <c r="N14" s="25">
        <v>8.41</v>
      </c>
      <c r="O14" s="26" t="s">
        <v>15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-3.0000000000000027E-2</v>
      </c>
      <c r="L15" s="31" t="s">
        <v>15</v>
      </c>
      <c r="M15" s="4"/>
      <c r="N15" s="25">
        <v>0.52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>
        <f>N18-I18</f>
        <v>6.27</v>
      </c>
      <c r="L18" s="36" t="s">
        <v>15</v>
      </c>
      <c r="N18" s="42">
        <v>6.83</v>
      </c>
      <c r="O18" s="43" t="s">
        <v>15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23E1E-8EB6-4E0E-A7E7-D037CA39BFF7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4.24</v>
      </c>
      <c r="M5" s="4"/>
      <c r="N5" s="27" t="s">
        <v>15</v>
      </c>
      <c r="O5" s="35">
        <v>4.62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3.7499999999999996</v>
      </c>
      <c r="L6" s="31" t="s">
        <v>15</v>
      </c>
      <c r="M6" s="4"/>
      <c r="N6" s="25">
        <v>4.0999999999999996</v>
      </c>
      <c r="O6" s="26" t="s">
        <v>15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6.39</v>
      </c>
      <c r="L7" s="31" t="s">
        <v>15</v>
      </c>
      <c r="M7" s="4"/>
      <c r="N7" s="25">
        <v>5.97</v>
      </c>
      <c r="O7" s="26" t="s">
        <v>15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4.96</v>
      </c>
      <c r="L8" s="31" t="s">
        <v>15</v>
      </c>
      <c r="M8" s="4"/>
      <c r="N8" s="25">
        <v>5.3</v>
      </c>
      <c r="O8" s="26" t="s">
        <v>15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3.18</v>
      </c>
      <c r="L9" s="31" t="s">
        <v>15</v>
      </c>
      <c r="M9" s="4"/>
      <c r="N9" s="25">
        <v>3.75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5.62</v>
      </c>
      <c r="L10" s="31" t="s">
        <v>15</v>
      </c>
      <c r="M10" s="4"/>
      <c r="N10" s="25">
        <v>5.92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8.7199999999999989</v>
      </c>
      <c r="M14" s="4"/>
      <c r="N14" s="25" t="s">
        <v>15</v>
      </c>
      <c r="O14" s="26">
        <v>9.2899999999999991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71</v>
      </c>
      <c r="L15" s="31" t="s">
        <v>15</v>
      </c>
      <c r="M15" s="4"/>
      <c r="N15" s="25">
        <v>0.53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>
        <f>N18-I18</f>
        <v>8.129999999999999</v>
      </c>
      <c r="L18" s="36" t="s">
        <v>15</v>
      </c>
      <c r="N18" s="42">
        <v>8.69</v>
      </c>
      <c r="O18" s="43" t="s">
        <v>15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A3E3-3720-4943-9AAB-83C3D142EB3B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70">
        <v>1</v>
      </c>
      <c r="B5" s="73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4.97</v>
      </c>
      <c r="M5" s="4"/>
      <c r="N5" s="27" t="s">
        <v>15</v>
      </c>
      <c r="O5" s="35">
        <v>5.35</v>
      </c>
    </row>
    <row r="6" spans="1:15" s="3" customFormat="1" ht="15.75" customHeight="1" x14ac:dyDescent="0.2">
      <c r="A6" s="71">
        <f>1+A5</f>
        <v>2</v>
      </c>
      <c r="B6" s="21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4.71</v>
      </c>
      <c r="L6" s="31" t="s">
        <v>15</v>
      </c>
      <c r="M6" s="4"/>
      <c r="N6" s="25">
        <v>5.0599999999999996</v>
      </c>
      <c r="O6" s="26" t="s">
        <v>15</v>
      </c>
    </row>
    <row r="7" spans="1:15" s="3" customFormat="1" ht="15.75" customHeight="1" x14ac:dyDescent="0.2">
      <c r="A7" s="71">
        <f t="shared" ref="A7:A18" si="0">1+A6</f>
        <v>3</v>
      </c>
      <c r="B7" s="21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8.2000000000000011</v>
      </c>
      <c r="M7" s="4"/>
      <c r="N7" s="25" t="s">
        <v>15</v>
      </c>
      <c r="O7" s="26">
        <v>7.78</v>
      </c>
    </row>
    <row r="8" spans="1:15" s="3" customFormat="1" ht="15.75" customHeight="1" x14ac:dyDescent="0.2">
      <c r="A8" s="71">
        <f t="shared" si="0"/>
        <v>4</v>
      </c>
      <c r="B8" s="21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5.32</v>
      </c>
      <c r="M8" s="4"/>
      <c r="N8" s="25" t="s">
        <v>15</v>
      </c>
      <c r="O8" s="26">
        <v>5.66</v>
      </c>
    </row>
    <row r="9" spans="1:15" s="3" customFormat="1" ht="15.75" customHeight="1" x14ac:dyDescent="0.2">
      <c r="A9" s="71">
        <f t="shared" si="0"/>
        <v>5</v>
      </c>
      <c r="B9" s="21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3.48</v>
      </c>
      <c r="L9" s="31" t="s">
        <v>15</v>
      </c>
      <c r="M9" s="4"/>
      <c r="N9" s="25">
        <v>4.05</v>
      </c>
      <c r="O9" s="26" t="s">
        <v>15</v>
      </c>
    </row>
    <row r="10" spans="1:15" s="3" customFormat="1" ht="15.75" customHeight="1" x14ac:dyDescent="0.2">
      <c r="A10" s="71">
        <f t="shared" si="0"/>
        <v>6</v>
      </c>
      <c r="B10" s="21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5.72</v>
      </c>
      <c r="L10" s="31" t="s">
        <v>15</v>
      </c>
      <c r="M10" s="4"/>
      <c r="N10" s="25">
        <v>6.02</v>
      </c>
      <c r="O10" s="26" t="s">
        <v>15</v>
      </c>
    </row>
    <row r="11" spans="1:15" s="3" customFormat="1" ht="15.75" customHeight="1" x14ac:dyDescent="0.2">
      <c r="A11" s="71">
        <f t="shared" si="0"/>
        <v>7</v>
      </c>
      <c r="B11" s="74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71">
        <f t="shared" si="0"/>
        <v>8</v>
      </c>
      <c r="B12" s="21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71">
        <f t="shared" si="0"/>
        <v>9</v>
      </c>
      <c r="B13" s="21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71">
        <f t="shared" si="0"/>
        <v>10</v>
      </c>
      <c r="B14" s="21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N14-H14</f>
        <v>5.26</v>
      </c>
      <c r="L14" s="31" t="s">
        <v>15</v>
      </c>
      <c r="M14" s="4"/>
      <c r="N14" s="25">
        <v>9.26</v>
      </c>
      <c r="O14" s="26" t="s">
        <v>15</v>
      </c>
    </row>
    <row r="15" spans="1:15" s="3" customFormat="1" ht="15.75" customHeight="1" x14ac:dyDescent="0.2">
      <c r="A15" s="71">
        <f t="shared" si="0"/>
        <v>11</v>
      </c>
      <c r="B15" s="21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 t="s">
        <v>86</v>
      </c>
      <c r="M15" s="4"/>
      <c r="N15" s="25"/>
      <c r="O15" s="26">
        <v>0.52</v>
      </c>
    </row>
    <row r="16" spans="1:15" s="3" customFormat="1" ht="15.75" customHeight="1" x14ac:dyDescent="0.2">
      <c r="A16" s="71">
        <f t="shared" si="0"/>
        <v>12</v>
      </c>
      <c r="B16" s="74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71">
        <f t="shared" si="0"/>
        <v>13</v>
      </c>
      <c r="B17" s="75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72">
        <f t="shared" si="0"/>
        <v>14</v>
      </c>
      <c r="B18" s="2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>
        <f>N18-I18</f>
        <v>6.3599999999999994</v>
      </c>
      <c r="L18" s="36" t="s">
        <v>15</v>
      </c>
      <c r="N18" s="42">
        <v>6.92</v>
      </c>
      <c r="O18" s="43" t="s">
        <v>15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3C85-FF70-483E-B2AF-A9632819D98D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7.01</v>
      </c>
      <c r="M5" s="4"/>
      <c r="N5" s="27" t="s">
        <v>15</v>
      </c>
      <c r="O5" s="35">
        <v>7.39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9.94</v>
      </c>
      <c r="M6" s="4"/>
      <c r="N6" s="25" t="s">
        <v>15</v>
      </c>
      <c r="O6" s="26">
        <v>10.29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12.08</v>
      </c>
      <c r="M7" s="4"/>
      <c r="N7" s="25" t="s">
        <v>15</v>
      </c>
      <c r="O7" s="26">
        <v>11.66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5.92</v>
      </c>
      <c r="L8" s="31" t="s">
        <v>15</v>
      </c>
      <c r="M8" s="4"/>
      <c r="N8" s="25">
        <v>6.26</v>
      </c>
      <c r="O8" s="26" t="s">
        <v>15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4.3899999999999997</v>
      </c>
      <c r="L9" s="31" t="s">
        <v>15</v>
      </c>
      <c r="M9" s="4"/>
      <c r="N9" s="25">
        <v>4.96</v>
      </c>
      <c r="O9" s="26" t="s">
        <v>15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5.7</v>
      </c>
      <c r="L10" s="31" t="s">
        <v>15</v>
      </c>
      <c r="M10" s="4"/>
      <c r="N10" s="25">
        <v>6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10.6</v>
      </c>
      <c r="M14" s="4"/>
      <c r="N14" s="25" t="s">
        <v>15</v>
      </c>
      <c r="O14" s="26">
        <v>11.17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>
        <f>O15-I15</f>
        <v>1.27</v>
      </c>
      <c r="M15" s="4"/>
      <c r="N15" s="25" t="s">
        <v>15</v>
      </c>
      <c r="O15" s="26">
        <v>1.82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6.6999999999999993</v>
      </c>
      <c r="N18" s="42" t="s">
        <v>15</v>
      </c>
      <c r="O18" s="43">
        <v>7.26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A05C-4270-427C-86D1-C33CCE824C32}">
  <dimension ref="A1:O23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7.8500000000000005</v>
      </c>
      <c r="M5" s="4"/>
      <c r="N5" s="27" t="s">
        <v>15</v>
      </c>
      <c r="O5" s="35">
        <v>8.23</v>
      </c>
    </row>
    <row r="6" spans="1:15" s="3" customFormat="1" ht="15.75" customHeight="1" x14ac:dyDescent="0.2">
      <c r="A6" s="21">
        <f>1+A5</f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12.49</v>
      </c>
      <c r="M6" s="4"/>
      <c r="N6" s="25" t="s">
        <v>15</v>
      </c>
      <c r="O6" s="26">
        <v>12.84</v>
      </c>
    </row>
    <row r="7" spans="1:15" s="3" customFormat="1" ht="15.75" customHeight="1" x14ac:dyDescent="0.2">
      <c r="A7" s="21">
        <f t="shared" ref="A7:A18" si="0">1+A6</f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13.82</v>
      </c>
      <c r="M7" s="4"/>
      <c r="N7" s="25" t="s">
        <v>15</v>
      </c>
      <c r="O7" s="26">
        <v>13.4</v>
      </c>
    </row>
    <row r="8" spans="1:15" s="3" customFormat="1" ht="15.75" customHeight="1" x14ac:dyDescent="0.2">
      <c r="A8" s="21">
        <f t="shared" si="0"/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6.5200000000000005</v>
      </c>
      <c r="L8" s="31" t="s">
        <v>15</v>
      </c>
      <c r="M8" s="4"/>
      <c r="N8" s="25">
        <v>6.86</v>
      </c>
      <c r="O8" s="26" t="s">
        <v>15</v>
      </c>
    </row>
    <row r="9" spans="1:15" s="3" customFormat="1" ht="15.75" customHeight="1" x14ac:dyDescent="0.2">
      <c r="A9" s="21">
        <f t="shared" si="0"/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>O9-I9</f>
        <v>5.12</v>
      </c>
      <c r="M9" s="4"/>
      <c r="N9" s="25" t="s">
        <v>15</v>
      </c>
      <c r="O9" s="26">
        <v>5.69</v>
      </c>
    </row>
    <row r="10" spans="1:15" s="3" customFormat="1" ht="15.75" customHeight="1" x14ac:dyDescent="0.2">
      <c r="A10" s="21">
        <f t="shared" si="0"/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5.82</v>
      </c>
      <c r="L10" s="31" t="s">
        <v>15</v>
      </c>
      <c r="M10" s="4"/>
      <c r="N10" s="25">
        <v>6.12</v>
      </c>
      <c r="O10" s="26" t="s">
        <v>15</v>
      </c>
    </row>
    <row r="11" spans="1:15" s="3" customFormat="1" ht="15.75" customHeight="1" x14ac:dyDescent="0.2">
      <c r="A11" s="21">
        <f t="shared" si="0"/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18" t="s">
        <v>34</v>
      </c>
      <c r="O11" s="217"/>
    </row>
    <row r="12" spans="1:15" s="3" customFormat="1" ht="15.75" customHeight="1" x14ac:dyDescent="0.2">
      <c r="A12" s="21">
        <f t="shared" si="0"/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18" t="s">
        <v>34</v>
      </c>
      <c r="O12" s="217"/>
    </row>
    <row r="13" spans="1:15" s="3" customFormat="1" ht="15.75" customHeight="1" x14ac:dyDescent="0.2">
      <c r="A13" s="21">
        <f t="shared" si="0"/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18" t="s">
        <v>34</v>
      </c>
      <c r="O13" s="217"/>
    </row>
    <row r="14" spans="1:15" s="3" customFormat="1" ht="15.75" customHeight="1" x14ac:dyDescent="0.2">
      <c r="A14" s="21">
        <f t="shared" si="0"/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11.15</v>
      </c>
      <c r="M14" s="4"/>
      <c r="N14" s="25" t="s">
        <v>15</v>
      </c>
      <c r="O14" s="26">
        <v>11.72</v>
      </c>
    </row>
    <row r="15" spans="1:15" s="3" customFormat="1" ht="15.75" customHeight="1" x14ac:dyDescent="0.2">
      <c r="A15" s="21">
        <f t="shared" si="0"/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3.9999999999999925E-2</v>
      </c>
      <c r="L15" s="31" t="s">
        <v>15</v>
      </c>
      <c r="M15" s="4"/>
      <c r="N15" s="25">
        <v>0.59</v>
      </c>
      <c r="O15" s="26" t="s">
        <v>15</v>
      </c>
    </row>
    <row r="16" spans="1:15" s="3" customFormat="1" ht="15.75" customHeight="1" x14ac:dyDescent="0.2">
      <c r="A16" s="21">
        <f t="shared" si="0"/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18" t="s">
        <v>34</v>
      </c>
      <c r="O16" s="217"/>
    </row>
    <row r="17" spans="1:15" s="3" customFormat="1" ht="15.75" customHeight="1" x14ac:dyDescent="0.2">
      <c r="A17" s="21">
        <f t="shared" si="0"/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15</v>
      </c>
      <c r="O17" s="26" t="s">
        <v>15</v>
      </c>
    </row>
    <row r="18" spans="1:15" ht="13.5" thickBot="1" x14ac:dyDescent="0.25">
      <c r="A18" s="22">
        <f t="shared" si="0"/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7.66</v>
      </c>
      <c r="N18" s="42" t="s">
        <v>15</v>
      </c>
      <c r="O18" s="43">
        <v>8.2200000000000006</v>
      </c>
    </row>
    <row r="23" spans="1:15" x14ac:dyDescent="0.2">
      <c r="F23" t="s">
        <v>53</v>
      </c>
    </row>
  </sheetData>
  <mergeCells count="10">
    <mergeCell ref="K16:L16"/>
    <mergeCell ref="N16:O16"/>
    <mergeCell ref="K17:L17"/>
    <mergeCell ref="N3:O3"/>
    <mergeCell ref="K11:L11"/>
    <mergeCell ref="N11:O11"/>
    <mergeCell ref="K12:L12"/>
    <mergeCell ref="N12:O12"/>
    <mergeCell ref="K13:L13"/>
    <mergeCell ref="N13:O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2EC6-B144-4273-9B26-C50E07CBC20C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8.58</v>
      </c>
      <c r="M5" s="4"/>
      <c r="N5" s="27" t="s">
        <v>15</v>
      </c>
      <c r="O5" s="35">
        <v>8.9600000000000009</v>
      </c>
    </row>
    <row r="6" spans="1:15" s="3" customFormat="1" ht="15.75" customHeight="1" x14ac:dyDescent="0.2">
      <c r="A6" s="21"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9.4500000000000011</v>
      </c>
      <c r="L6" s="31" t="s">
        <v>15</v>
      </c>
      <c r="M6" s="4"/>
      <c r="N6" s="25">
        <v>9.8000000000000007</v>
      </c>
      <c r="O6" s="26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15.52</v>
      </c>
      <c r="M7" s="4"/>
      <c r="N7" s="25" t="s">
        <v>15</v>
      </c>
      <c r="O7" s="26">
        <v>15.1</v>
      </c>
    </row>
    <row r="8" spans="1:15" s="3" customFormat="1" ht="15.75" customHeight="1" x14ac:dyDescent="0.2">
      <c r="A8" s="21"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6.97</v>
      </c>
      <c r="L8" s="31" t="s">
        <v>15</v>
      </c>
      <c r="M8" s="4"/>
      <c r="N8" s="25">
        <v>7.31</v>
      </c>
      <c r="O8" s="26" t="s">
        <v>15</v>
      </c>
    </row>
    <row r="9" spans="1:15" s="3" customFormat="1" ht="15.75" customHeight="1" x14ac:dyDescent="0.2">
      <c r="A9" s="21"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5.38</v>
      </c>
      <c r="L9" s="31" t="s">
        <v>15</v>
      </c>
      <c r="M9" s="4"/>
      <c r="N9" s="25">
        <v>5.95</v>
      </c>
      <c r="O9" s="26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5.84</v>
      </c>
      <c r="L10" s="31" t="s">
        <v>15</v>
      </c>
      <c r="M10" s="4"/>
      <c r="N10" s="25">
        <v>6.14</v>
      </c>
      <c r="O10" s="26" t="s">
        <v>15</v>
      </c>
    </row>
    <row r="11" spans="1:15" s="3" customFormat="1" ht="15.75" customHeight="1" x14ac:dyDescent="0.2">
      <c r="A11" s="21"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1" t="s">
        <v>34</v>
      </c>
      <c r="L11" s="212"/>
      <c r="M11" s="4"/>
      <c r="N11" s="59" t="s">
        <v>34</v>
      </c>
      <c r="O11" s="58"/>
    </row>
    <row r="12" spans="1:15" s="3" customFormat="1" ht="15.75" customHeight="1" x14ac:dyDescent="0.2">
      <c r="A12" s="21"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1" t="s">
        <v>34</v>
      </c>
      <c r="L12" s="212"/>
      <c r="M12" s="4"/>
      <c r="N12" s="59" t="s">
        <v>34</v>
      </c>
      <c r="O12" s="58"/>
    </row>
    <row r="13" spans="1:15" ht="15.75" customHeight="1" x14ac:dyDescent="0.2">
      <c r="A13" s="21"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1" t="s">
        <v>49</v>
      </c>
      <c r="L13" s="212"/>
      <c r="M13" s="4"/>
      <c r="N13" s="59" t="s">
        <v>34</v>
      </c>
      <c r="O13" s="58"/>
    </row>
    <row r="14" spans="1:15" s="3" customFormat="1" ht="15.75" customHeight="1" x14ac:dyDescent="0.2">
      <c r="A14" s="21"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>
        <f>N14-I14</f>
        <v>8.15</v>
      </c>
      <c r="L14" s="31" t="s">
        <v>15</v>
      </c>
      <c r="M14" s="4"/>
      <c r="N14" s="25">
        <v>8.7200000000000006</v>
      </c>
      <c r="O14" s="26" t="s">
        <v>15</v>
      </c>
    </row>
    <row r="15" spans="1:15" s="3" customFormat="1" ht="15.75" customHeight="1" x14ac:dyDescent="0.2">
      <c r="A15" s="21"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6.9999999999999951E-2</v>
      </c>
      <c r="L15" s="31" t="s">
        <v>15</v>
      </c>
      <c r="M15" s="4"/>
      <c r="N15" s="25">
        <v>0.62</v>
      </c>
      <c r="O15" s="26" t="s">
        <v>15</v>
      </c>
    </row>
    <row r="16" spans="1:15" s="3" customFormat="1" ht="15.75" customHeight="1" x14ac:dyDescent="0.2">
      <c r="A16" s="21"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1" t="s">
        <v>34</v>
      </c>
      <c r="L16" s="212"/>
      <c r="M16" s="4"/>
      <c r="N16" s="59" t="s">
        <v>34</v>
      </c>
      <c r="O16" s="58"/>
    </row>
    <row r="17" spans="1:15" s="3" customFormat="1" ht="15.75" customHeight="1" x14ac:dyDescent="0.2">
      <c r="A17" s="21"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1" t="s">
        <v>49</v>
      </c>
      <c r="L17" s="212"/>
      <c r="M17" s="4"/>
      <c r="N17" s="59" t="s">
        <v>34</v>
      </c>
      <c r="O17" s="58"/>
    </row>
    <row r="18" spans="1:15" s="3" customFormat="1" ht="15.75" customHeight="1" thickBot="1" x14ac:dyDescent="0.25">
      <c r="A18" s="22"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9.68</v>
      </c>
      <c r="M18"/>
      <c r="N18" s="42" t="s">
        <v>15</v>
      </c>
      <c r="O18" s="43">
        <v>10.24</v>
      </c>
    </row>
  </sheetData>
  <mergeCells count="6">
    <mergeCell ref="K13:L13"/>
    <mergeCell ref="K12:L12"/>
    <mergeCell ref="K11:L11"/>
    <mergeCell ref="K17:L17"/>
    <mergeCell ref="N3:O3"/>
    <mergeCell ref="K16:L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58609-1636-48D7-9216-CD1DF0F82262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9.1599999999999984</v>
      </c>
      <c r="M5" s="4"/>
      <c r="N5" s="27" t="s">
        <v>15</v>
      </c>
      <c r="O5" s="35">
        <v>9.5399999999999991</v>
      </c>
    </row>
    <row r="6" spans="1:15" s="3" customFormat="1" ht="15.75" customHeight="1" x14ac:dyDescent="0.2">
      <c r="A6" s="21"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10.030000000000001</v>
      </c>
      <c r="L6" s="31" t="s">
        <v>15</v>
      </c>
      <c r="M6" s="4"/>
      <c r="N6" s="25">
        <v>10.38</v>
      </c>
      <c r="O6" s="26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>
        <f>N7-I7</f>
        <v>17.270000000000003</v>
      </c>
      <c r="L7" s="31" t="s">
        <v>15</v>
      </c>
      <c r="M7" s="4"/>
      <c r="N7" s="25">
        <v>16.850000000000001</v>
      </c>
      <c r="O7" s="26" t="s">
        <v>15</v>
      </c>
    </row>
    <row r="8" spans="1:15" s="3" customFormat="1" ht="15.75" customHeight="1" x14ac:dyDescent="0.2">
      <c r="A8" s="21"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7.54</v>
      </c>
      <c r="L8" s="31" t="s">
        <v>15</v>
      </c>
      <c r="M8" s="4"/>
      <c r="N8" s="25">
        <v>7.88</v>
      </c>
      <c r="O8" s="26" t="s">
        <v>15</v>
      </c>
    </row>
    <row r="9" spans="1:15" s="3" customFormat="1" ht="15.75" customHeight="1" x14ac:dyDescent="0.2">
      <c r="A9" s="21"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 t="s">
        <v>15</v>
      </c>
      <c r="L9" s="31">
        <f>O9-I9</f>
        <v>6.1999999999999993</v>
      </c>
      <c r="M9" s="4"/>
      <c r="N9" s="25" t="s">
        <v>15</v>
      </c>
      <c r="O9" s="26">
        <v>6.77</v>
      </c>
    </row>
    <row r="10" spans="1:15" s="3" customFormat="1" ht="15.75" customHeight="1" x14ac:dyDescent="0.2">
      <c r="A10" s="21"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16" t="s">
        <v>38</v>
      </c>
      <c r="L10" s="217"/>
      <c r="M10" s="4"/>
      <c r="N10" s="76" t="s">
        <v>15</v>
      </c>
      <c r="O10" s="77" t="s">
        <v>15</v>
      </c>
    </row>
    <row r="11" spans="1:15" s="3" customFormat="1" ht="15.75" customHeight="1" x14ac:dyDescent="0.2">
      <c r="A11" s="21"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78" t="s">
        <v>34</v>
      </c>
      <c r="O11" s="79"/>
    </row>
    <row r="12" spans="1:15" s="3" customFormat="1" ht="15.75" customHeight="1" x14ac:dyDescent="0.2">
      <c r="A12" s="21"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78" t="s">
        <v>34</v>
      </c>
      <c r="O12" s="79"/>
    </row>
    <row r="13" spans="1:15" ht="15.75" customHeight="1" x14ac:dyDescent="0.2">
      <c r="A13" s="21"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78" t="s">
        <v>34</v>
      </c>
      <c r="O13" s="79"/>
    </row>
    <row r="14" spans="1:15" s="3" customFormat="1" ht="15.75" customHeight="1" x14ac:dyDescent="0.2">
      <c r="A14" s="21"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12.03</v>
      </c>
      <c r="M14" s="4"/>
      <c r="N14" s="76" t="s">
        <v>15</v>
      </c>
      <c r="O14" s="77">
        <v>12.6</v>
      </c>
    </row>
    <row r="15" spans="1:15" s="3" customFormat="1" ht="15.75" customHeight="1" x14ac:dyDescent="0.2">
      <c r="A15" s="21"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2.9999999999999916E-2</v>
      </c>
      <c r="L15" s="31" t="s">
        <v>15</v>
      </c>
      <c r="M15" s="4"/>
      <c r="N15" s="76">
        <v>0.57999999999999996</v>
      </c>
      <c r="O15" s="77" t="s">
        <v>15</v>
      </c>
    </row>
    <row r="16" spans="1:15" s="3" customFormat="1" ht="15.75" customHeight="1" x14ac:dyDescent="0.2">
      <c r="A16" s="21"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78" t="s">
        <v>34</v>
      </c>
      <c r="O16" s="79"/>
    </row>
    <row r="17" spans="1:15" s="3" customFormat="1" ht="15.75" customHeight="1" x14ac:dyDescent="0.2">
      <c r="A17" s="21"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78" t="s">
        <v>34</v>
      </c>
      <c r="O17" s="79"/>
    </row>
    <row r="18" spans="1:15" s="3" customFormat="1" ht="15.75" customHeight="1" thickBot="1" x14ac:dyDescent="0.25">
      <c r="A18" s="22"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6.8599999999999994</v>
      </c>
      <c r="M18"/>
      <c r="N18" s="42" t="s">
        <v>15</v>
      </c>
      <c r="O18" s="43">
        <v>7.42</v>
      </c>
    </row>
  </sheetData>
  <mergeCells count="7">
    <mergeCell ref="N3:O3"/>
    <mergeCell ref="K11:L11"/>
    <mergeCell ref="K12:L12"/>
    <mergeCell ref="K13:L13"/>
    <mergeCell ref="K16:L16"/>
    <mergeCell ref="K17:L17"/>
    <mergeCell ref="K10:L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6C05-96D7-484A-835A-63884DB4E6FA}">
  <dimension ref="A1:M20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3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3" ht="20.25" x14ac:dyDescent="0.3">
      <c r="A2" s="2" t="s">
        <v>77</v>
      </c>
      <c r="D2" s="1"/>
      <c r="E2" s="1"/>
      <c r="F2" s="1"/>
      <c r="G2" s="1"/>
      <c r="H2" s="1"/>
      <c r="I2" s="1"/>
      <c r="J2" s="1"/>
    </row>
    <row r="3" spans="1:13" ht="21" thickBot="1" x14ac:dyDescent="0.35">
      <c r="C3" s="1"/>
      <c r="D3" s="1"/>
      <c r="E3" s="1"/>
      <c r="F3" s="1"/>
      <c r="G3" s="1"/>
      <c r="H3" s="1"/>
      <c r="I3" s="1"/>
      <c r="J3" s="1"/>
    </row>
    <row r="4" spans="1:13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</row>
    <row r="5" spans="1:13" s="64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60" t="s">
        <v>15</v>
      </c>
      <c r="L5" s="62">
        <v>9.81</v>
      </c>
      <c r="M5" s="63"/>
    </row>
    <row r="6" spans="1:13" s="64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57">
        <v>9.5299999999999994</v>
      </c>
      <c r="L6" s="69" t="s">
        <v>15</v>
      </c>
      <c r="M6" s="63"/>
    </row>
    <row r="7" spans="1:13" s="64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56" t="s">
        <v>15</v>
      </c>
      <c r="L7" s="65">
        <v>15.9</v>
      </c>
      <c r="M7" s="63"/>
    </row>
    <row r="8" spans="1:13" s="64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57">
        <v>9.11</v>
      </c>
      <c r="L8" s="69" t="s">
        <v>15</v>
      </c>
      <c r="M8" s="63"/>
    </row>
    <row r="9" spans="1:13" s="64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57">
        <v>7.75</v>
      </c>
      <c r="L9" s="69" t="s">
        <v>15</v>
      </c>
      <c r="M9" s="63"/>
    </row>
    <row r="10" spans="1:13" s="64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57">
        <v>7.29</v>
      </c>
      <c r="L10" s="69" t="s">
        <v>15</v>
      </c>
      <c r="M10" s="63"/>
    </row>
    <row r="11" spans="1:13" s="64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2" t="s">
        <v>34</v>
      </c>
      <c r="L11" s="223"/>
      <c r="M11" s="63"/>
    </row>
    <row r="12" spans="1:13" s="64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4" t="s">
        <v>34</v>
      </c>
      <c r="L12" s="223"/>
      <c r="M12" s="63"/>
    </row>
    <row r="13" spans="1:13" s="67" customFormat="1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4" t="s">
        <v>49</v>
      </c>
      <c r="L13" s="223"/>
      <c r="M13" s="63"/>
    </row>
    <row r="14" spans="1:13" s="64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57">
        <v>13.57</v>
      </c>
      <c r="L14" s="69" t="s">
        <v>15</v>
      </c>
      <c r="M14" s="63"/>
    </row>
    <row r="15" spans="1:13" s="64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57">
        <v>0.57999999999999996</v>
      </c>
      <c r="L15" s="69" t="s">
        <v>15</v>
      </c>
      <c r="M15" s="63"/>
    </row>
    <row r="16" spans="1:13" s="64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4" t="s">
        <v>34</v>
      </c>
      <c r="L16" s="223"/>
      <c r="M16" s="63"/>
    </row>
    <row r="17" spans="1:13" s="64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4" t="s">
        <v>49</v>
      </c>
      <c r="L17" s="223"/>
      <c r="M17" s="63"/>
    </row>
    <row r="18" spans="1:13" s="64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8" t="s">
        <v>15</v>
      </c>
      <c r="L18" s="68">
        <v>11.84</v>
      </c>
      <c r="M18" s="67"/>
    </row>
    <row r="19" spans="1:13" s="67" customFormat="1" x14ac:dyDescent="0.2"/>
    <row r="20" spans="1:13" s="67" customFormat="1" x14ac:dyDescent="0.2"/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746E-4CA1-4415-9E0C-6B873B36686D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7.12</v>
      </c>
      <c r="M5" s="4"/>
      <c r="N5" s="27" t="s">
        <v>15</v>
      </c>
      <c r="O5" s="35">
        <v>7.5</v>
      </c>
    </row>
    <row r="6" spans="1:15" s="3" customFormat="1" ht="15.75" customHeight="1" x14ac:dyDescent="0.2">
      <c r="A6" s="21"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7.6300000000000008</v>
      </c>
      <c r="L6" s="31" t="s">
        <v>15</v>
      </c>
      <c r="M6" s="4"/>
      <c r="N6" s="25">
        <v>7.98</v>
      </c>
      <c r="O6" s="26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 t="s">
        <v>15</v>
      </c>
      <c r="M7" s="4"/>
      <c r="N7" s="25">
        <v>11.73</v>
      </c>
      <c r="O7" s="26" t="s">
        <v>15</v>
      </c>
    </row>
    <row r="8" spans="1:15" s="3" customFormat="1" ht="15.75" customHeight="1" x14ac:dyDescent="0.2">
      <c r="A8" s="21"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>
        <f>N8-I8</f>
        <v>7.4</v>
      </c>
      <c r="L8" s="31" t="s">
        <v>15</v>
      </c>
      <c r="M8" s="4"/>
      <c r="N8" s="25">
        <v>7.74</v>
      </c>
      <c r="O8" s="26" t="s">
        <v>15</v>
      </c>
    </row>
    <row r="9" spans="1:15" s="3" customFormat="1" ht="15.75" customHeight="1" x14ac:dyDescent="0.2">
      <c r="A9" s="21"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5.76</v>
      </c>
      <c r="L9" s="31" t="s">
        <v>15</v>
      </c>
      <c r="M9" s="4"/>
      <c r="N9" s="25">
        <v>6.33</v>
      </c>
      <c r="O9" s="26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5.98</v>
      </c>
      <c r="L10" s="31" t="s">
        <v>15</v>
      </c>
      <c r="M10" s="4"/>
      <c r="N10" s="25">
        <v>6.28</v>
      </c>
      <c r="O10" s="26" t="s">
        <v>15</v>
      </c>
    </row>
    <row r="11" spans="1:15" s="3" customFormat="1" ht="15.75" customHeight="1" x14ac:dyDescent="0.2">
      <c r="A11" s="21"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1" t="s">
        <v>34</v>
      </c>
      <c r="L11" s="212"/>
      <c r="M11" s="4"/>
      <c r="N11" s="59" t="s">
        <v>34</v>
      </c>
      <c r="O11" s="58"/>
    </row>
    <row r="12" spans="1:15" s="3" customFormat="1" ht="15.75" customHeight="1" x14ac:dyDescent="0.2">
      <c r="A12" s="21"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1" t="s">
        <v>34</v>
      </c>
      <c r="L12" s="212"/>
      <c r="M12" s="4"/>
      <c r="N12" s="59" t="s">
        <v>34</v>
      </c>
      <c r="O12" s="58"/>
    </row>
    <row r="13" spans="1:15" ht="15.75" customHeight="1" x14ac:dyDescent="0.2">
      <c r="A13" s="21"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1" t="s">
        <v>49</v>
      </c>
      <c r="L13" s="212"/>
      <c r="M13" s="4"/>
      <c r="N13" s="59" t="s">
        <v>34</v>
      </c>
      <c r="O13" s="58"/>
    </row>
    <row r="14" spans="1:15" s="3" customFormat="1" ht="15.75" customHeight="1" x14ac:dyDescent="0.2">
      <c r="A14" s="21"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12.03</v>
      </c>
      <c r="M14" s="4"/>
      <c r="N14" s="25" t="s">
        <v>15</v>
      </c>
      <c r="O14" s="26">
        <v>12.6</v>
      </c>
    </row>
    <row r="15" spans="1:15" s="3" customFormat="1" ht="15.75" customHeight="1" x14ac:dyDescent="0.2">
      <c r="A15" s="21"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15</v>
      </c>
      <c r="L15" s="31">
        <f>O15-I15</f>
        <v>0.92999999999999994</v>
      </c>
      <c r="M15" s="4"/>
      <c r="N15" s="25" t="s">
        <v>15</v>
      </c>
      <c r="O15" s="26">
        <v>1.48</v>
      </c>
    </row>
    <row r="16" spans="1:15" s="3" customFormat="1" ht="15.75" customHeight="1" x14ac:dyDescent="0.2">
      <c r="A16" s="21"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1" t="s">
        <v>34</v>
      </c>
      <c r="L16" s="212"/>
      <c r="M16" s="4"/>
      <c r="N16" s="59" t="s">
        <v>34</v>
      </c>
      <c r="O16" s="58"/>
    </row>
    <row r="17" spans="1:15" s="3" customFormat="1" ht="15.75" customHeight="1" x14ac:dyDescent="0.2">
      <c r="A17" s="21"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1" t="s">
        <v>49</v>
      </c>
      <c r="L17" s="212"/>
      <c r="M17" s="4"/>
      <c r="N17" s="59" t="s">
        <v>34</v>
      </c>
      <c r="O17" s="58"/>
    </row>
    <row r="18" spans="1:15" s="3" customFormat="1" ht="15.75" customHeight="1" thickBot="1" x14ac:dyDescent="0.25">
      <c r="A18" s="22"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8.74</v>
      </c>
      <c r="M18"/>
      <c r="N18" s="42" t="s">
        <v>15</v>
      </c>
      <c r="O18" s="43">
        <v>9.3000000000000007</v>
      </c>
    </row>
  </sheetData>
  <mergeCells count="6">
    <mergeCell ref="K17:L17"/>
    <mergeCell ref="K11:L11"/>
    <mergeCell ref="K12:L12"/>
    <mergeCell ref="K13:L13"/>
    <mergeCell ref="N3:O3"/>
    <mergeCell ref="K16:L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1534-C0A5-4CEB-8430-CABB6BBE9E6D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80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6.49</v>
      </c>
      <c r="M5" s="4"/>
      <c r="N5" s="27" t="s">
        <v>15</v>
      </c>
      <c r="O5" s="35">
        <v>6.87</v>
      </c>
    </row>
    <row r="6" spans="1:15" s="3" customFormat="1" ht="15.75" customHeight="1" x14ac:dyDescent="0.2">
      <c r="A6" s="21"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>
        <f>N6-I6</f>
        <v>7.61</v>
      </c>
      <c r="L6" s="31" t="s">
        <v>15</v>
      </c>
      <c r="M6" s="4"/>
      <c r="N6" s="25">
        <v>7.96</v>
      </c>
      <c r="O6" s="26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20.330000000000002</v>
      </c>
      <c r="M7" s="4"/>
      <c r="N7" s="25" t="s">
        <v>15</v>
      </c>
      <c r="O7" s="26">
        <v>19.91</v>
      </c>
    </row>
    <row r="8" spans="1:15" s="3" customFormat="1" ht="15.75" customHeight="1" x14ac:dyDescent="0.2">
      <c r="A8" s="21"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7.63</v>
      </c>
      <c r="M8" s="4"/>
      <c r="N8" s="25" t="s">
        <v>15</v>
      </c>
      <c r="O8" s="26">
        <v>7.97</v>
      </c>
    </row>
    <row r="9" spans="1:15" s="3" customFormat="1" ht="15.75" customHeight="1" x14ac:dyDescent="0.2">
      <c r="A9" s="21"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5.43</v>
      </c>
      <c r="L9" s="31" t="s">
        <v>15</v>
      </c>
      <c r="M9" s="4"/>
      <c r="N9" s="25">
        <v>6</v>
      </c>
      <c r="O9" s="26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6.01</v>
      </c>
      <c r="L10" s="31" t="s">
        <v>15</v>
      </c>
      <c r="M10" s="4"/>
      <c r="N10" s="25">
        <v>6.31</v>
      </c>
      <c r="O10" s="26" t="s">
        <v>15</v>
      </c>
    </row>
    <row r="11" spans="1:15" s="3" customFormat="1" ht="15.75" customHeight="1" x14ac:dyDescent="0.2">
      <c r="A11" s="21"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25" t="s">
        <v>34</v>
      </c>
      <c r="O11" s="26"/>
    </row>
    <row r="12" spans="1:15" s="3" customFormat="1" ht="15.75" customHeight="1" x14ac:dyDescent="0.2">
      <c r="A12" s="21"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25" t="s">
        <v>34</v>
      </c>
      <c r="O12" s="26"/>
    </row>
    <row r="13" spans="1:15" ht="15.75" customHeight="1" x14ac:dyDescent="0.2">
      <c r="A13" s="21"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25" t="s">
        <v>34</v>
      </c>
      <c r="O13" s="26"/>
    </row>
    <row r="14" spans="1:15" s="3" customFormat="1" ht="15.75" customHeight="1" x14ac:dyDescent="0.2">
      <c r="A14" s="21"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11.83</v>
      </c>
      <c r="M14" s="4"/>
      <c r="N14" s="25" t="s">
        <v>15</v>
      </c>
      <c r="O14" s="26">
        <v>12.4</v>
      </c>
    </row>
    <row r="15" spans="1:15" s="3" customFormat="1" ht="15.75" customHeight="1" x14ac:dyDescent="0.2">
      <c r="A15" s="21"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>
        <f>N15-I15</f>
        <v>0</v>
      </c>
      <c r="L15" s="31" t="s">
        <v>15</v>
      </c>
      <c r="M15" s="4"/>
      <c r="N15" s="25">
        <v>0.55000000000000004</v>
      </c>
      <c r="O15" s="26" t="s">
        <v>15</v>
      </c>
    </row>
    <row r="16" spans="1:15" s="3" customFormat="1" ht="15.75" customHeight="1" x14ac:dyDescent="0.2">
      <c r="A16" s="21"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25" t="s">
        <v>34</v>
      </c>
      <c r="O16" s="26"/>
    </row>
    <row r="17" spans="1:15" s="3" customFormat="1" ht="15.75" customHeight="1" x14ac:dyDescent="0.2">
      <c r="A17" s="21"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25" t="s">
        <v>34</v>
      </c>
      <c r="O17" s="26"/>
    </row>
    <row r="18" spans="1:15" s="3" customFormat="1" ht="15.75" customHeight="1" thickBot="1" x14ac:dyDescent="0.25">
      <c r="A18" s="22"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10.59</v>
      </c>
      <c r="M18"/>
      <c r="N18" s="42" t="s">
        <v>15</v>
      </c>
      <c r="O18" s="43">
        <v>11.15</v>
      </c>
    </row>
  </sheetData>
  <mergeCells count="6">
    <mergeCell ref="N3:O3"/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B5FA-3DDA-4DEB-A412-B3441CD3EBB1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14</v>
      </c>
      <c r="I4" s="19" t="s">
        <v>1</v>
      </c>
      <c r="J4" s="19" t="s">
        <v>3</v>
      </c>
      <c r="K4" s="19" t="s">
        <v>4</v>
      </c>
      <c r="L4" s="20" t="s">
        <v>5</v>
      </c>
      <c r="M4" s="4"/>
      <c r="N4" s="18" t="s">
        <v>12</v>
      </c>
      <c r="O4" s="20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13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15">
        <v>8</v>
      </c>
      <c r="I5" s="37">
        <v>0.38</v>
      </c>
      <c r="J5" s="15"/>
      <c r="K5" s="28" t="s">
        <v>15</v>
      </c>
      <c r="L5" s="34">
        <f>O5-I5</f>
        <v>7.09</v>
      </c>
      <c r="M5" s="4"/>
      <c r="N5" s="27" t="s">
        <v>15</v>
      </c>
      <c r="O5" s="35">
        <v>7.47</v>
      </c>
    </row>
    <row r="6" spans="1:15" s="3" customFormat="1" ht="15.75" customHeight="1" x14ac:dyDescent="0.2">
      <c r="A6" s="21">
        <v>2</v>
      </c>
      <c r="B6" s="10" t="s">
        <v>18</v>
      </c>
      <c r="C6" s="1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7">
        <v>6</v>
      </c>
      <c r="I6" s="24">
        <v>0.35</v>
      </c>
      <c r="J6" s="7"/>
      <c r="K6" s="29" t="s">
        <v>15</v>
      </c>
      <c r="L6" s="31">
        <f>O6-I6</f>
        <v>10.39</v>
      </c>
      <c r="M6" s="4"/>
      <c r="N6" s="25" t="s">
        <v>15</v>
      </c>
      <c r="O6" s="26">
        <v>10.74</v>
      </c>
    </row>
    <row r="7" spans="1:15" s="3" customFormat="1" ht="15.75" customHeight="1" x14ac:dyDescent="0.2">
      <c r="A7" s="21">
        <v>3</v>
      </c>
      <c r="B7" s="10" t="s">
        <v>31</v>
      </c>
      <c r="C7" s="1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7"/>
      <c r="I7" s="24">
        <v>-0.42</v>
      </c>
      <c r="J7" s="7"/>
      <c r="K7" s="29" t="s">
        <v>15</v>
      </c>
      <c r="L7" s="31">
        <f>O7-I7</f>
        <v>12.62</v>
      </c>
      <c r="M7" s="4"/>
      <c r="N7" s="25" t="s">
        <v>15</v>
      </c>
      <c r="O7" s="26">
        <v>12.2</v>
      </c>
    </row>
    <row r="8" spans="1:15" s="3" customFormat="1" ht="15.75" customHeight="1" x14ac:dyDescent="0.2">
      <c r="A8" s="21">
        <v>4</v>
      </c>
      <c r="B8" s="10" t="s">
        <v>19</v>
      </c>
      <c r="C8" s="1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7">
        <v>10</v>
      </c>
      <c r="I8" s="24">
        <v>0.34</v>
      </c>
      <c r="J8" s="7"/>
      <c r="K8" s="29" t="s">
        <v>15</v>
      </c>
      <c r="L8" s="31">
        <f>O8-I8</f>
        <v>7.82</v>
      </c>
      <c r="M8" s="4"/>
      <c r="N8" s="25" t="s">
        <v>15</v>
      </c>
      <c r="O8" s="26">
        <v>8.16</v>
      </c>
    </row>
    <row r="9" spans="1:15" s="3" customFormat="1" ht="15.75" customHeight="1" x14ac:dyDescent="0.2">
      <c r="A9" s="21">
        <v>5</v>
      </c>
      <c r="B9" s="10" t="s">
        <v>20</v>
      </c>
      <c r="C9" s="1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7">
        <v>10</v>
      </c>
      <c r="I9" s="24">
        <v>0.56999999999999995</v>
      </c>
      <c r="J9" s="7"/>
      <c r="K9" s="29">
        <f>N9-I9</f>
        <v>5.6</v>
      </c>
      <c r="L9" s="31" t="s">
        <v>15</v>
      </c>
      <c r="M9" s="4"/>
      <c r="N9" s="25">
        <v>6.17</v>
      </c>
      <c r="O9" s="26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1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7">
        <v>3</v>
      </c>
      <c r="I10" s="24">
        <v>0.3</v>
      </c>
      <c r="J10" s="7"/>
      <c r="K10" s="29">
        <f>N10-I10</f>
        <v>5.92</v>
      </c>
      <c r="L10" s="31" t="s">
        <v>15</v>
      </c>
      <c r="M10" s="4"/>
      <c r="N10" s="25">
        <v>6.22</v>
      </c>
      <c r="O10" s="26" t="s">
        <v>15</v>
      </c>
    </row>
    <row r="11" spans="1:15" s="3" customFormat="1" ht="15.75" customHeight="1" x14ac:dyDescent="0.2">
      <c r="A11" s="21">
        <v>7</v>
      </c>
      <c r="B11" s="30" t="s">
        <v>32</v>
      </c>
      <c r="C11" s="1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7"/>
      <c r="I11" s="24" t="s">
        <v>15</v>
      </c>
      <c r="J11" s="7"/>
      <c r="K11" s="216" t="s">
        <v>34</v>
      </c>
      <c r="L11" s="217"/>
      <c r="M11" s="4"/>
      <c r="N11" s="59" t="s">
        <v>34</v>
      </c>
      <c r="O11" s="58"/>
    </row>
    <row r="12" spans="1:15" s="3" customFormat="1" ht="15.75" customHeight="1" x14ac:dyDescent="0.2">
      <c r="A12" s="21">
        <v>8</v>
      </c>
      <c r="B12" s="10" t="s">
        <v>22</v>
      </c>
      <c r="C12" s="16" t="s">
        <v>28</v>
      </c>
      <c r="D12" s="10" t="s">
        <v>30</v>
      </c>
      <c r="E12" s="6">
        <v>189959</v>
      </c>
      <c r="F12" s="6">
        <v>467620</v>
      </c>
      <c r="G12" s="30">
        <v>47</v>
      </c>
      <c r="H12" s="7"/>
      <c r="I12" s="24" t="s">
        <v>15</v>
      </c>
      <c r="J12" s="7"/>
      <c r="K12" s="216" t="s">
        <v>34</v>
      </c>
      <c r="L12" s="217"/>
      <c r="M12" s="4"/>
      <c r="N12" s="59" t="s">
        <v>34</v>
      </c>
      <c r="O12" s="58"/>
    </row>
    <row r="13" spans="1:15" ht="15.75" customHeight="1" x14ac:dyDescent="0.2">
      <c r="A13" s="21">
        <v>9</v>
      </c>
      <c r="B13" s="10" t="s">
        <v>23</v>
      </c>
      <c r="C13" s="1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16"/>
      <c r="I13" s="24">
        <v>0</v>
      </c>
      <c r="J13" s="7"/>
      <c r="K13" s="216" t="s">
        <v>49</v>
      </c>
      <c r="L13" s="217"/>
      <c r="M13" s="4"/>
      <c r="N13" s="59" t="s">
        <v>34</v>
      </c>
      <c r="O13" s="58"/>
    </row>
    <row r="14" spans="1:15" s="3" customFormat="1" ht="15.75" customHeight="1" x14ac:dyDescent="0.2">
      <c r="A14" s="21">
        <v>10</v>
      </c>
      <c r="B14" s="10" t="s">
        <v>33</v>
      </c>
      <c r="C14" s="1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7">
        <v>4</v>
      </c>
      <c r="I14" s="24">
        <v>0.56999999999999995</v>
      </c>
      <c r="J14" s="7">
        <v>23</v>
      </c>
      <c r="K14" s="29" t="s">
        <v>15</v>
      </c>
      <c r="L14" s="31">
        <f>O14-I14</f>
        <v>11.76</v>
      </c>
      <c r="M14" s="4"/>
      <c r="N14" s="25" t="s">
        <v>15</v>
      </c>
      <c r="O14" s="26">
        <v>12.33</v>
      </c>
    </row>
    <row r="15" spans="1:15" s="3" customFormat="1" ht="15.75" customHeight="1" x14ac:dyDescent="0.2">
      <c r="A15" s="21">
        <v>11</v>
      </c>
      <c r="B15" s="10" t="s">
        <v>24</v>
      </c>
      <c r="C15" s="1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7">
        <v>3</v>
      </c>
      <c r="I15" s="8">
        <v>0.55000000000000004</v>
      </c>
      <c r="J15" s="7"/>
      <c r="K15" s="29" t="s">
        <v>79</v>
      </c>
      <c r="L15" s="31" t="s">
        <v>15</v>
      </c>
      <c r="M15" s="4"/>
      <c r="N15" s="25">
        <v>0.33</v>
      </c>
      <c r="O15" s="26" t="s">
        <v>15</v>
      </c>
    </row>
    <row r="16" spans="1:15" s="3" customFormat="1" ht="15.75" customHeight="1" x14ac:dyDescent="0.2">
      <c r="A16" s="21">
        <v>12</v>
      </c>
      <c r="B16" s="30" t="s">
        <v>25</v>
      </c>
      <c r="C16" s="1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16"/>
      <c r="I16" s="24" t="s">
        <v>15</v>
      </c>
      <c r="J16" s="7"/>
      <c r="K16" s="216" t="s">
        <v>34</v>
      </c>
      <c r="L16" s="217"/>
      <c r="M16" s="4"/>
      <c r="N16" s="59" t="s">
        <v>34</v>
      </c>
      <c r="O16" s="58"/>
    </row>
    <row r="17" spans="1:15" s="3" customFormat="1" ht="15.75" customHeight="1" x14ac:dyDescent="0.2">
      <c r="A17" s="21">
        <v>13</v>
      </c>
      <c r="B17" s="56" t="s">
        <v>26</v>
      </c>
      <c r="C17" s="1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16" t="s">
        <v>49</v>
      </c>
      <c r="L17" s="217"/>
      <c r="M17" s="4"/>
      <c r="N17" s="59" t="s">
        <v>34</v>
      </c>
      <c r="O17" s="58"/>
    </row>
    <row r="18" spans="1:15" s="3" customFormat="1" ht="15.75" customHeight="1" thickBot="1" x14ac:dyDescent="0.25">
      <c r="A18" s="22">
        <v>14</v>
      </c>
      <c r="B18" s="32" t="s">
        <v>63</v>
      </c>
      <c r="C18" s="17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33" t="s">
        <v>15</v>
      </c>
      <c r="L18" s="36">
        <f>O18-I18</f>
        <v>8.379999999999999</v>
      </c>
      <c r="M18"/>
      <c r="N18" s="42" t="s">
        <v>15</v>
      </c>
      <c r="O18" s="43">
        <v>8.94</v>
      </c>
    </row>
  </sheetData>
  <mergeCells count="6">
    <mergeCell ref="N3:O3"/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DA1E-838C-4507-BDDB-49591E2BF6AA}">
  <dimension ref="A1:O18"/>
  <sheetViews>
    <sheetView zoomScaleNormal="100" workbookViewId="0">
      <selection activeCell="K4" sqref="K4:O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90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  <c r="N3" s="210" t="s">
        <v>11</v>
      </c>
      <c r="O3" s="210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6.51</v>
      </c>
      <c r="M5" s="63"/>
      <c r="N5" s="86" t="s">
        <v>15</v>
      </c>
      <c r="O5" s="87">
        <v>6.89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6.71</v>
      </c>
      <c r="L6" s="89" t="s">
        <v>15</v>
      </c>
      <c r="M6" s="63"/>
      <c r="N6" s="75">
        <v>7.06</v>
      </c>
      <c r="O6" s="69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12.29</v>
      </c>
      <c r="M7" s="63"/>
      <c r="N7" s="75" t="s">
        <v>15</v>
      </c>
      <c r="O7" s="69">
        <v>11.87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7.7799999999999994</v>
      </c>
      <c r="M8" s="63"/>
      <c r="N8" s="75" t="s">
        <v>15</v>
      </c>
      <c r="O8" s="69">
        <v>8.1199999999999992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s">
        <v>15</v>
      </c>
      <c r="L9" s="89">
        <f>O9-I9</f>
        <v>5.8</v>
      </c>
      <c r="M9" s="63"/>
      <c r="N9" s="75" t="s">
        <v>15</v>
      </c>
      <c r="O9" s="69">
        <v>6.37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</v>
      </c>
      <c r="L10" s="89" t="s">
        <v>15</v>
      </c>
      <c r="M10" s="63"/>
      <c r="N10" s="75">
        <v>6.3</v>
      </c>
      <c r="O10" s="69" t="s">
        <v>15</v>
      </c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11.629999999999999</v>
      </c>
      <c r="M14" s="63"/>
      <c r="N14" s="75" t="s">
        <v>15</v>
      </c>
      <c r="O14" s="69">
        <v>12.2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 t="s">
        <v>89</v>
      </c>
      <c r="L15" s="89" t="s">
        <v>15</v>
      </c>
      <c r="M15" s="63"/>
      <c r="N15" s="75">
        <v>0.48</v>
      </c>
      <c r="O15" s="69" t="s">
        <v>15</v>
      </c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7.59</v>
      </c>
      <c r="M18" s="67"/>
      <c r="N18" s="94" t="s">
        <v>15</v>
      </c>
      <c r="O18" s="95">
        <v>8.15</v>
      </c>
    </row>
  </sheetData>
  <mergeCells count="6">
    <mergeCell ref="N3:O3"/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68A6-D651-4845-B4EB-30B37F5EFAF6}">
  <dimension ref="A1:M18"/>
  <sheetViews>
    <sheetView zoomScaleNormal="100" workbookViewId="0">
      <selection activeCell="N10" sqref="N10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3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3" ht="20.25" x14ac:dyDescent="0.3">
      <c r="A2" s="2" t="s">
        <v>95</v>
      </c>
      <c r="D2" s="1"/>
      <c r="E2" s="1"/>
      <c r="F2" s="1"/>
      <c r="G2" s="1"/>
      <c r="H2" s="1"/>
      <c r="I2" s="1"/>
      <c r="J2" s="1"/>
    </row>
    <row r="3" spans="1:13" ht="21" thickBot="1" x14ac:dyDescent="0.35">
      <c r="C3" s="1"/>
      <c r="D3" s="1"/>
      <c r="E3" s="1"/>
      <c r="F3" s="1"/>
      <c r="G3" s="1"/>
      <c r="H3" s="1"/>
      <c r="I3" s="1"/>
      <c r="J3" s="1"/>
    </row>
    <row r="4" spans="1:13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</row>
    <row r="5" spans="1:13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114"/>
      <c r="L5" s="115">
        <v>3.4</v>
      </c>
      <c r="M5" s="63"/>
    </row>
    <row r="6" spans="1:13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116">
        <v>2.81</v>
      </c>
      <c r="L6" s="117"/>
      <c r="M6" s="63"/>
    </row>
    <row r="7" spans="1:13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116"/>
      <c r="L7" s="117">
        <v>3.67</v>
      </c>
      <c r="M7" s="63"/>
    </row>
    <row r="8" spans="1:13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116"/>
      <c r="L8" s="117">
        <v>6.08</v>
      </c>
      <c r="M8" s="63"/>
    </row>
    <row r="9" spans="1:13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116"/>
      <c r="L9" s="117">
        <v>4.55</v>
      </c>
      <c r="M9" s="63"/>
    </row>
    <row r="10" spans="1:13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116">
        <v>5.83</v>
      </c>
      <c r="L10" s="117"/>
      <c r="M10" s="63"/>
    </row>
    <row r="11" spans="1:13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120" t="s">
        <v>34</v>
      </c>
      <c r="L11" s="121"/>
      <c r="M11" s="63"/>
    </row>
    <row r="12" spans="1:13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120" t="s">
        <v>34</v>
      </c>
      <c r="L12" s="121"/>
      <c r="M12" s="63"/>
    </row>
    <row r="13" spans="1:13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120" t="s">
        <v>49</v>
      </c>
      <c r="L13" s="121"/>
      <c r="M13" s="63"/>
    </row>
    <row r="14" spans="1:13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116"/>
      <c r="L14" s="117">
        <v>10.02</v>
      </c>
      <c r="M14" s="63"/>
    </row>
    <row r="15" spans="1:13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116">
        <v>0.26</v>
      </c>
      <c r="L15" s="117"/>
      <c r="M15" s="63"/>
    </row>
    <row r="16" spans="1:13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120" t="s">
        <v>34</v>
      </c>
      <c r="L16" s="121"/>
      <c r="M16" s="63"/>
    </row>
    <row r="17" spans="1:13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120" t="s">
        <v>49</v>
      </c>
      <c r="L17" s="121"/>
      <c r="M17" s="63"/>
    </row>
    <row r="18" spans="1:13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118"/>
      <c r="L18" s="119">
        <v>8.5500000000000007</v>
      </c>
      <c r="M18" s="67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F1C47-3183-4AE3-9D64-00AFC6D81921}">
  <dimension ref="A1:L18"/>
  <sheetViews>
    <sheetView zoomScaleNormal="100" workbookViewId="0">
      <selection activeCell="K5" sqref="K5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2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2" ht="20.25" x14ac:dyDescent="0.3">
      <c r="A2" s="2" t="s">
        <v>96</v>
      </c>
      <c r="D2" s="1"/>
      <c r="E2" s="1"/>
      <c r="F2" s="1"/>
      <c r="G2" s="1"/>
      <c r="H2" s="1"/>
      <c r="I2" s="1"/>
      <c r="J2" s="1"/>
    </row>
    <row r="3" spans="1:12" ht="21" thickBot="1" x14ac:dyDescent="0.35">
      <c r="C3" s="1"/>
      <c r="D3" s="1"/>
      <c r="E3" s="1"/>
      <c r="F3" s="1"/>
      <c r="G3" s="1"/>
      <c r="H3" s="1"/>
      <c r="I3" s="1"/>
      <c r="J3" s="1"/>
    </row>
    <row r="4" spans="1:12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</row>
    <row r="5" spans="1:12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61"/>
      <c r="L5" s="62">
        <v>5.38</v>
      </c>
    </row>
    <row r="6" spans="1:12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57">
        <v>5.22</v>
      </c>
      <c r="L6" s="65"/>
    </row>
    <row r="7" spans="1:12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57"/>
      <c r="L7" s="65">
        <v>8.24</v>
      </c>
    </row>
    <row r="8" spans="1:12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57"/>
      <c r="L8" s="65">
        <v>6.01</v>
      </c>
    </row>
    <row r="9" spans="1:12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57">
        <v>4.32</v>
      </c>
      <c r="L9" s="65"/>
    </row>
    <row r="10" spans="1:12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57">
        <v>5.63</v>
      </c>
      <c r="L10" s="65"/>
    </row>
    <row r="11" spans="1:12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7" t="s">
        <v>34</v>
      </c>
      <c r="L11" s="228"/>
    </row>
    <row r="12" spans="1:12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4" t="s">
        <v>34</v>
      </c>
      <c r="L12" s="223"/>
    </row>
    <row r="13" spans="1:12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4" t="s">
        <v>49</v>
      </c>
      <c r="L13" s="223"/>
    </row>
    <row r="14" spans="1:12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57"/>
      <c r="L14" s="65">
        <v>10.210000000000001</v>
      </c>
    </row>
    <row r="15" spans="1:12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57">
        <v>0.25</v>
      </c>
      <c r="L15" s="65"/>
    </row>
    <row r="16" spans="1:12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4" t="s">
        <v>34</v>
      </c>
      <c r="L16" s="223"/>
    </row>
    <row r="17" spans="1:12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4" t="s">
        <v>49</v>
      </c>
      <c r="L17" s="223"/>
    </row>
    <row r="18" spans="1:12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">
        <v>9.64</v>
      </c>
      <c r="L18" s="68"/>
    </row>
  </sheetData>
  <mergeCells count="5">
    <mergeCell ref="K16:L16"/>
    <mergeCell ref="K17:L17"/>
    <mergeCell ref="K11:L11"/>
    <mergeCell ref="K12:L12"/>
    <mergeCell ref="K13:L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8105-49AF-4745-957C-46F3A255D8EA}">
  <dimension ref="A1:L18"/>
  <sheetViews>
    <sheetView zoomScaleNormal="100" workbookViewId="0">
      <selection activeCell="K5" sqref="K5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2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2" ht="20.25" x14ac:dyDescent="0.3">
      <c r="A2" s="2" t="s">
        <v>97</v>
      </c>
      <c r="D2" s="1"/>
      <c r="E2" s="1"/>
      <c r="F2" s="1"/>
      <c r="G2" s="1"/>
      <c r="H2" s="1"/>
      <c r="I2" s="1"/>
      <c r="J2" s="1"/>
    </row>
    <row r="3" spans="1:12" ht="21" thickBot="1" x14ac:dyDescent="0.35">
      <c r="C3" s="1"/>
      <c r="D3" s="1"/>
      <c r="E3" s="1"/>
      <c r="F3" s="1"/>
      <c r="G3" s="1"/>
      <c r="H3" s="1"/>
      <c r="I3" s="1"/>
      <c r="J3" s="1"/>
    </row>
    <row r="4" spans="1:12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</row>
    <row r="5" spans="1:12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61">
        <v>4.45</v>
      </c>
      <c r="L5" s="62"/>
    </row>
    <row r="6" spans="1:12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57">
        <v>5.01</v>
      </c>
      <c r="L6" s="65"/>
    </row>
    <row r="7" spans="1:12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57">
        <v>7.5</v>
      </c>
      <c r="L7" s="65"/>
    </row>
    <row r="8" spans="1:12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57">
        <v>5.51</v>
      </c>
      <c r="L8" s="65"/>
    </row>
    <row r="9" spans="1:12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57">
        <v>4.01</v>
      </c>
      <c r="L9" s="65"/>
    </row>
    <row r="10" spans="1:12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57">
        <v>6</v>
      </c>
      <c r="L10" s="65"/>
    </row>
    <row r="11" spans="1:12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7" t="s">
        <v>34</v>
      </c>
      <c r="L11" s="228"/>
    </row>
    <row r="12" spans="1:12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4" t="s">
        <v>34</v>
      </c>
      <c r="L12" s="223"/>
    </row>
    <row r="13" spans="1:12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4" t="s">
        <v>49</v>
      </c>
      <c r="L13" s="223"/>
    </row>
    <row r="14" spans="1:12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57">
        <v>8.85</v>
      </c>
      <c r="L14" s="65"/>
    </row>
    <row r="15" spans="1:12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57">
        <v>0.35</v>
      </c>
      <c r="L15" s="65"/>
    </row>
    <row r="16" spans="1:12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4" t="s">
        <v>34</v>
      </c>
      <c r="L16" s="223"/>
    </row>
    <row r="17" spans="1:12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4" t="s">
        <v>49</v>
      </c>
      <c r="L17" s="223"/>
    </row>
    <row r="18" spans="1:12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">
        <v>6.84</v>
      </c>
      <c r="L18" s="68"/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9376-F3C2-4E3B-A80A-608B41540132}">
  <dimension ref="A1:O18"/>
  <sheetViews>
    <sheetView zoomScaleNormal="100" workbookViewId="0">
      <selection activeCell="E21" sqref="E21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7.61</v>
      </c>
      <c r="M5" s="63"/>
      <c r="N5" s="86" t="s">
        <v>15</v>
      </c>
      <c r="O5" s="87">
        <v>7.99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 t="s">
        <v>15</v>
      </c>
      <c r="L6" s="89">
        <f>O6-I6</f>
        <v>10.32</v>
      </c>
      <c r="M6" s="63"/>
      <c r="N6" s="75" t="s">
        <v>15</v>
      </c>
      <c r="O6" s="69">
        <v>10.67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13.67</v>
      </c>
      <c r="M7" s="63"/>
      <c r="N7" s="75" t="s">
        <v>15</v>
      </c>
      <c r="O7" s="69">
        <v>13.25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6.2700000000000005</v>
      </c>
      <c r="M8" s="63"/>
      <c r="N8" s="75" t="s">
        <v>15</v>
      </c>
      <c r="O8" s="69">
        <v>6.61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s">
        <v>15</v>
      </c>
      <c r="L9" s="89">
        <f>O9-I9</f>
        <v>4.5</v>
      </c>
      <c r="M9" s="63"/>
      <c r="N9" s="75" t="s">
        <v>15</v>
      </c>
      <c r="O9" s="69">
        <v>5.07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5.78</v>
      </c>
      <c r="L10" s="89" t="s">
        <v>15</v>
      </c>
      <c r="M10" s="63"/>
      <c r="N10" s="75">
        <v>6.08</v>
      </c>
      <c r="O10" s="69" t="s">
        <v>15</v>
      </c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9.61</v>
      </c>
      <c r="M14" s="63"/>
      <c r="N14" s="75" t="s">
        <v>15</v>
      </c>
      <c r="O14" s="69">
        <v>10.18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7.999999999999996E-2</v>
      </c>
      <c r="L15" s="89" t="s">
        <v>15</v>
      </c>
      <c r="M15" s="63"/>
      <c r="N15" s="75">
        <v>0.63</v>
      </c>
      <c r="O15" s="69" t="s">
        <v>15</v>
      </c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8.43</v>
      </c>
      <c r="M18" s="67"/>
      <c r="N18" s="94" t="s">
        <v>15</v>
      </c>
      <c r="O18" s="95">
        <v>8.99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13A8-7960-49B5-81D5-8446A8B97971}">
  <dimension ref="A1:O18"/>
  <sheetViews>
    <sheetView zoomScaleNormal="100" workbookViewId="0">
      <selection activeCell="L18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8.3999999999999986</v>
      </c>
      <c r="M5" s="63"/>
      <c r="N5" s="86" t="s">
        <v>15</v>
      </c>
      <c r="O5" s="87">
        <v>8.7799999999999994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6.23</v>
      </c>
      <c r="L6" s="89" t="s">
        <v>15</v>
      </c>
      <c r="M6" s="63"/>
      <c r="N6" s="75">
        <v>6.58</v>
      </c>
      <c r="O6" s="69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15.15</v>
      </c>
      <c r="M7" s="63"/>
      <c r="N7" s="75" t="s">
        <v>15</v>
      </c>
      <c r="O7" s="69">
        <v>14.73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7.2700000000000005</v>
      </c>
      <c r="M8" s="63"/>
      <c r="N8" s="75" t="s">
        <v>15</v>
      </c>
      <c r="O8" s="69">
        <v>7.61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>N9-I9</f>
        <v>5.1999999999999993</v>
      </c>
      <c r="L9" s="89" t="s">
        <v>15</v>
      </c>
      <c r="M9" s="63"/>
      <c r="N9" s="75">
        <v>5.77</v>
      </c>
      <c r="O9" s="69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5.83</v>
      </c>
      <c r="L10" s="89" t="s">
        <v>15</v>
      </c>
      <c r="M10" s="63"/>
      <c r="N10" s="75">
        <v>6.13</v>
      </c>
      <c r="O10" s="69" t="s">
        <v>15</v>
      </c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10.43</v>
      </c>
      <c r="M14" s="63"/>
      <c r="N14" s="75" t="s">
        <v>15</v>
      </c>
      <c r="O14" s="69">
        <v>11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-6.0000000000000053E-2</v>
      </c>
      <c r="L15" s="89" t="s">
        <v>15</v>
      </c>
      <c r="M15" s="63"/>
      <c r="N15" s="75">
        <v>0.49</v>
      </c>
      <c r="O15" s="69" t="s">
        <v>15</v>
      </c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9.1999999999999993</v>
      </c>
      <c r="M18" s="67"/>
      <c r="N18" s="94" t="s">
        <v>15</v>
      </c>
      <c r="O18" s="95">
        <v>9.76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61ED-ED25-4301-83AD-8A8D96FFF378}">
  <dimension ref="A1:O18"/>
  <sheetViews>
    <sheetView zoomScaleNormal="100" workbookViewId="0">
      <selection activeCell="N5" sqref="N5:O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9.3699999999999992</v>
      </c>
      <c r="M5" s="63"/>
      <c r="N5" s="86"/>
      <c r="O5" s="87">
        <v>9.75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 t="s">
        <v>15</v>
      </c>
      <c r="L6" s="89">
        <f>O6-I6</f>
        <v>12.4</v>
      </c>
      <c r="M6" s="63"/>
      <c r="N6" s="75"/>
      <c r="O6" s="69">
        <v>12.75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17.970000000000002</v>
      </c>
      <c r="M7" s="63"/>
      <c r="N7" s="75"/>
      <c r="O7" s="69">
        <v>17.55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8.81</v>
      </c>
      <c r="M8" s="63"/>
      <c r="N8" s="75"/>
      <c r="O8" s="69">
        <v>9.15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s">
        <v>15</v>
      </c>
      <c r="L9" s="89">
        <f>O9-I9</f>
        <v>6.83</v>
      </c>
      <c r="M9" s="63"/>
      <c r="N9" s="75"/>
      <c r="O9" s="69">
        <v>7.4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6.0600000000000005</v>
      </c>
      <c r="L10" s="89" t="s">
        <v>15</v>
      </c>
      <c r="M10" s="63"/>
      <c r="N10" s="75">
        <v>6.36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12.27</v>
      </c>
      <c r="M14" s="63"/>
      <c r="N14" s="75"/>
      <c r="O14" s="69">
        <v>12.84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0.22999999999999998</v>
      </c>
      <c r="L15" s="89" t="s">
        <v>15</v>
      </c>
      <c r="M15" s="63"/>
      <c r="N15" s="75">
        <v>0.78</v>
      </c>
      <c r="O15" s="69"/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9.51</v>
      </c>
      <c r="M18" s="67"/>
      <c r="N18" s="94"/>
      <c r="O18" s="95">
        <v>10.07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5562-2EF4-4E57-97A8-D6AAC48D1EC7}">
  <dimension ref="A1:O18"/>
  <sheetViews>
    <sheetView zoomScaleNormal="100" workbookViewId="0">
      <selection activeCell="C21" sqref="C21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9.6199999999999992</v>
      </c>
      <c r="M5" s="63"/>
      <c r="N5" s="86"/>
      <c r="O5" s="87">
        <v>10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10.51</v>
      </c>
      <c r="L6" s="89" t="s">
        <v>15</v>
      </c>
      <c r="M6" s="63"/>
      <c r="N6" s="75">
        <v>10.86</v>
      </c>
      <c r="O6" s="69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18.8</v>
      </c>
      <c r="M7" s="63"/>
      <c r="N7" s="75"/>
      <c r="O7" s="69">
        <v>18.38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9.4499999999999993</v>
      </c>
      <c r="M8" s="63"/>
      <c r="N8" s="75"/>
      <c r="O8" s="69">
        <v>9.7899999999999991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s">
        <v>15</v>
      </c>
      <c r="L9" s="89">
        <f>O9-I9</f>
        <v>6.92</v>
      </c>
      <c r="M9" s="63"/>
      <c r="N9" s="75"/>
      <c r="O9" s="69">
        <v>7.49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5.88</v>
      </c>
      <c r="L10" s="89" t="s">
        <v>15</v>
      </c>
      <c r="M10" s="63"/>
      <c r="N10" s="75">
        <v>6.18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12.81</v>
      </c>
      <c r="M14" s="63"/>
      <c r="N14" s="75"/>
      <c r="O14" s="69">
        <v>13.38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0.14999999999999991</v>
      </c>
      <c r="L15" s="89" t="s">
        <v>15</v>
      </c>
      <c r="M15" s="63"/>
      <c r="N15" s="75">
        <v>0.7</v>
      </c>
      <c r="O15" s="69"/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>
        <f>N18-I18</f>
        <v>6.48</v>
      </c>
      <c r="L18" s="93" t="s">
        <v>15</v>
      </c>
      <c r="M18" s="67"/>
      <c r="N18" s="94">
        <v>7.04</v>
      </c>
      <c r="O18" s="95" t="s">
        <v>15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8E0F-0BDA-41E7-AB20-7714C3F92E50}">
  <dimension ref="A1:O18"/>
  <sheetViews>
    <sheetView zoomScaleNormal="100" workbookViewId="0">
      <selection activeCell="L23" sqref="L23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8.6</v>
      </c>
      <c r="M5" s="63"/>
      <c r="N5" s="86"/>
      <c r="O5" s="87">
        <v>8.98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 t="s">
        <v>15</v>
      </c>
      <c r="L6" s="89">
        <f>O6-I6</f>
        <v>11.25</v>
      </c>
      <c r="M6" s="63"/>
      <c r="N6" s="75"/>
      <c r="O6" s="69">
        <v>11.6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15.55</v>
      </c>
      <c r="M7" s="63"/>
      <c r="N7" s="75"/>
      <c r="O7" s="69">
        <v>15.13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9.39</v>
      </c>
      <c r="M8" s="63"/>
      <c r="N8" s="75"/>
      <c r="O8" s="69">
        <v>9.73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s">
        <v>15</v>
      </c>
      <c r="L9" s="89">
        <f>O9-I9</f>
        <v>6.8599999999999994</v>
      </c>
      <c r="M9" s="63"/>
      <c r="N9" s="75"/>
      <c r="O9" s="69">
        <v>7.43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5.9300000000000006</v>
      </c>
      <c r="L10" s="89" t="s">
        <v>15</v>
      </c>
      <c r="M10" s="63"/>
      <c r="N10" s="75">
        <v>6.23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12.52</v>
      </c>
      <c r="M14" s="63"/>
      <c r="N14" s="75"/>
      <c r="O14" s="69">
        <v>13.09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0.12</v>
      </c>
      <c r="L15" s="89" t="s">
        <v>15</v>
      </c>
      <c r="M15" s="63"/>
      <c r="N15" s="75">
        <v>0.67</v>
      </c>
      <c r="O15" s="69"/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>
        <f>N18-I18</f>
        <v>6.57</v>
      </c>
      <c r="L18" s="93" t="s">
        <v>15</v>
      </c>
      <c r="M18" s="67"/>
      <c r="N18" s="94">
        <v>7.13</v>
      </c>
      <c r="O18" s="95"/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E974-17FD-4385-AAE0-D4D15CCE09D5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7.05</v>
      </c>
      <c r="M5" s="63"/>
      <c r="N5" s="86"/>
      <c r="O5" s="87">
        <v>7.43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 t="s">
        <v>15</v>
      </c>
      <c r="L6" s="89">
        <f>O6-I6</f>
        <v>9.4700000000000006</v>
      </c>
      <c r="M6" s="63"/>
      <c r="N6" s="75"/>
      <c r="O6" s="69">
        <v>9.82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12.65</v>
      </c>
      <c r="M7" s="63"/>
      <c r="N7" s="75"/>
      <c r="O7" s="69">
        <v>12.23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8.49</v>
      </c>
      <c r="M8" s="63"/>
      <c r="N8" s="75"/>
      <c r="O8" s="69">
        <v>8.83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>N9-I9</f>
        <v>5.9899999999999993</v>
      </c>
      <c r="L9" s="89" t="s">
        <v>15</v>
      </c>
      <c r="M9" s="63"/>
      <c r="N9" s="75">
        <v>6.56</v>
      </c>
      <c r="O9" s="69"/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</v>
      </c>
      <c r="L10" s="89" t="s">
        <v>15</v>
      </c>
      <c r="M10" s="63"/>
      <c r="N10" s="75">
        <v>6.2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11.37</v>
      </c>
      <c r="M14" s="63"/>
      <c r="N14" s="75">
        <v>11.94</v>
      </c>
      <c r="O14" s="69">
        <v>11.94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1.43</v>
      </c>
      <c r="L15" s="89" t="s">
        <v>15</v>
      </c>
      <c r="M15" s="63"/>
      <c r="N15" s="75">
        <v>1.98</v>
      </c>
      <c r="O15" s="69">
        <v>1.98</v>
      </c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9.7799999999999994</v>
      </c>
      <c r="M18" s="67"/>
      <c r="N18" s="94"/>
      <c r="O18" s="95">
        <v>10.34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F89C4-C52D-46CF-BF58-90CE2DCE9C33}">
  <dimension ref="A1:O18"/>
  <sheetViews>
    <sheetView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7.59</v>
      </c>
      <c r="M5" s="63"/>
      <c r="N5" s="86"/>
      <c r="O5" s="87">
        <v>7.97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 t="s">
        <v>15</v>
      </c>
      <c r="L6" s="89">
        <f>O6-I6</f>
        <v>10.14</v>
      </c>
      <c r="M6" s="63"/>
      <c r="N6" s="75"/>
      <c r="O6" s="69">
        <v>10.49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13.56</v>
      </c>
      <c r="M7" s="63"/>
      <c r="N7" s="75"/>
      <c r="O7" s="69">
        <v>13.14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 t="s">
        <v>15</v>
      </c>
      <c r="L8" s="89">
        <f>O8-I8</f>
        <v>8.2100000000000009</v>
      </c>
      <c r="M8" s="63"/>
      <c r="N8" s="75"/>
      <c r="O8" s="69">
        <v>8.5500000000000007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>N9-I9</f>
        <v>5.84</v>
      </c>
      <c r="L9" s="89" t="s">
        <v>15</v>
      </c>
      <c r="M9" s="63"/>
      <c r="N9" s="75">
        <v>6.41</v>
      </c>
      <c r="O9" s="69"/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</v>
      </c>
      <c r="L10" s="89" t="s">
        <v>15</v>
      </c>
      <c r="M10" s="63"/>
      <c r="N10" s="75">
        <v>6.3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>N14-I14</f>
        <v>11.56</v>
      </c>
      <c r="L14" s="89" t="s">
        <v>15</v>
      </c>
      <c r="M14" s="63"/>
      <c r="N14" s="75">
        <v>12.13</v>
      </c>
      <c r="O14" s="69" t="s">
        <v>15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2.9999999999999916E-2</v>
      </c>
      <c r="L15" s="89" t="s">
        <v>15</v>
      </c>
      <c r="M15" s="63"/>
      <c r="N15" s="75">
        <v>0.57999999999999996</v>
      </c>
      <c r="O15" s="69" t="s">
        <v>15</v>
      </c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>
        <f>N18-I18</f>
        <v>6.6300000000000008</v>
      </c>
      <c r="L18" s="93" t="s">
        <v>15</v>
      </c>
      <c r="M18" s="67"/>
      <c r="N18" s="94">
        <v>7.19</v>
      </c>
      <c r="O18" s="95" t="s">
        <v>15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3523-F935-407A-BF8A-D733D50008B7}">
  <dimension ref="A1:O18"/>
  <sheetViews>
    <sheetView topLeftCell="C1" zoomScaleNormal="100" workbookViewId="0">
      <selection activeCell="K5" sqref="K5:L1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4.58</v>
      </c>
      <c r="M5" s="63"/>
      <c r="N5" s="86"/>
      <c r="O5" s="87">
        <v>4.96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4.2700000000000005</v>
      </c>
      <c r="L6" s="89" t="s">
        <v>15</v>
      </c>
      <c r="M6" s="63"/>
      <c r="N6" s="75">
        <v>4.62</v>
      </c>
      <c r="O6" s="69"/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>
        <f>N7-I7</f>
        <v>7.58</v>
      </c>
      <c r="L7" s="89" t="s">
        <v>15</v>
      </c>
      <c r="M7" s="63"/>
      <c r="N7" s="75">
        <v>7.16</v>
      </c>
      <c r="O7" s="69"/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>N8-I8</f>
        <v>6.22</v>
      </c>
      <c r="L8" s="89" t="s">
        <v>15</v>
      </c>
      <c r="M8" s="63"/>
      <c r="N8" s="75">
        <v>6.56</v>
      </c>
      <c r="O8" s="69"/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>N9-I9</f>
        <v>4.6399999999999997</v>
      </c>
      <c r="L9" s="89" t="s">
        <v>15</v>
      </c>
      <c r="M9" s="63"/>
      <c r="N9" s="75">
        <v>5.21</v>
      </c>
      <c r="O9" s="69"/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5.76</v>
      </c>
      <c r="L10" s="89" t="s">
        <v>15</v>
      </c>
      <c r="M10" s="63"/>
      <c r="N10" s="75">
        <v>6.06</v>
      </c>
      <c r="O10" s="69"/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>N14-I14</f>
        <v>10.4</v>
      </c>
      <c r="L14" s="89" t="s">
        <v>15</v>
      </c>
      <c r="M14" s="63"/>
      <c r="N14" s="75">
        <v>10.97</v>
      </c>
      <c r="O14" s="69"/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-0.18000000000000005</v>
      </c>
      <c r="L15" s="89" t="s">
        <v>15</v>
      </c>
      <c r="M15" s="63"/>
      <c r="N15" s="75">
        <v>0.37</v>
      </c>
      <c r="O15" s="69"/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>
        <f>N18-I18</f>
        <v>6.48</v>
      </c>
      <c r="L18" s="93" t="s">
        <v>15</v>
      </c>
      <c r="M18" s="67"/>
      <c r="N18" s="94">
        <v>7.04</v>
      </c>
      <c r="O18" s="95"/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775A2-94BD-4ADB-BA7D-CEF4CC55EF34}">
  <dimension ref="A1:O18"/>
  <sheetViews>
    <sheetView zoomScaleNormal="100" workbookViewId="0">
      <selection activeCell="F28" sqref="F28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10" width="11.570312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s="3" customFormat="1" ht="42" customHeight="1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s="3" customFormat="1" ht="15.75" customHeight="1" x14ac:dyDescent="0.2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4" t="s">
        <v>15</v>
      </c>
      <c r="L5" s="85">
        <f>O5-I5</f>
        <v>3.7700000000000005</v>
      </c>
      <c r="M5" s="63"/>
      <c r="N5" s="86" t="s">
        <v>15</v>
      </c>
      <c r="O5" s="87">
        <v>4.1500000000000004</v>
      </c>
    </row>
    <row r="6" spans="1:15" s="3" customFormat="1" ht="15.75" customHeight="1" x14ac:dyDescent="0.2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3.21</v>
      </c>
      <c r="L6" s="89" t="s">
        <v>15</v>
      </c>
      <c r="M6" s="63"/>
      <c r="N6" s="75">
        <v>3.56</v>
      </c>
      <c r="O6" s="69" t="s">
        <v>15</v>
      </c>
    </row>
    <row r="7" spans="1:15" s="3" customFormat="1" ht="15.75" customHeight="1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 t="s">
        <v>15</v>
      </c>
      <c r="L7" s="89">
        <f>O7-I7</f>
        <v>5.64</v>
      </c>
      <c r="M7" s="63"/>
      <c r="N7" s="75" t="s">
        <v>15</v>
      </c>
      <c r="O7" s="69">
        <v>5.22</v>
      </c>
    </row>
    <row r="8" spans="1:15" s="3" customFormat="1" ht="15.75" customHeight="1" x14ac:dyDescent="0.2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>N8-I8</f>
        <v>4.66</v>
      </c>
      <c r="L8" s="89" t="s">
        <v>15</v>
      </c>
      <c r="M8" s="63"/>
      <c r="N8" s="75">
        <v>5</v>
      </c>
      <c r="O8" s="69" t="s">
        <v>15</v>
      </c>
    </row>
    <row r="9" spans="1:15" s="3" customFormat="1" ht="15.75" customHeight="1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>N9-I9</f>
        <v>2.81</v>
      </c>
      <c r="L9" s="89" t="s">
        <v>15</v>
      </c>
      <c r="M9" s="63"/>
      <c r="N9" s="75">
        <v>3.38</v>
      </c>
      <c r="O9" s="69" t="s">
        <v>15</v>
      </c>
    </row>
    <row r="10" spans="1:15" s="3" customFormat="1" ht="15.75" customHeight="1" x14ac:dyDescent="0.2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5.69</v>
      </c>
      <c r="L10" s="89" t="s">
        <v>15</v>
      </c>
      <c r="M10" s="63"/>
      <c r="N10" s="75">
        <v>5.99</v>
      </c>
      <c r="O10" s="69" t="s">
        <v>15</v>
      </c>
    </row>
    <row r="11" spans="1:15" s="3" customFormat="1" ht="15.75" customHeight="1" x14ac:dyDescent="0.2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225" t="s">
        <v>34</v>
      </c>
      <c r="L11" s="226"/>
      <c r="M11" s="63"/>
      <c r="N11" s="90" t="s">
        <v>34</v>
      </c>
      <c r="O11" s="91"/>
    </row>
    <row r="12" spans="1:15" s="3" customFormat="1" ht="15.75" customHeight="1" x14ac:dyDescent="0.2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225" t="s">
        <v>34</v>
      </c>
      <c r="L12" s="226"/>
      <c r="M12" s="63"/>
      <c r="N12" s="90" t="s">
        <v>34</v>
      </c>
      <c r="O12" s="91"/>
    </row>
    <row r="13" spans="1:15" ht="15.7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225" t="s">
        <v>49</v>
      </c>
      <c r="L13" s="226"/>
      <c r="M13" s="63"/>
      <c r="N13" s="90" t="s">
        <v>34</v>
      </c>
      <c r="O13" s="91"/>
    </row>
    <row r="14" spans="1:15" s="3" customFormat="1" ht="15.7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s">
        <v>15</v>
      </c>
      <c r="L14" s="89">
        <f>O14-I14</f>
        <v>8.6999999999999993</v>
      </c>
      <c r="M14" s="63"/>
      <c r="N14" s="75"/>
      <c r="O14" s="69">
        <v>9.27</v>
      </c>
    </row>
    <row r="15" spans="1:15" s="3" customFormat="1" ht="15.75" customHeight="1" x14ac:dyDescent="0.2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-0.17000000000000004</v>
      </c>
      <c r="L15" s="89" t="s">
        <v>15</v>
      </c>
      <c r="M15" s="63"/>
      <c r="N15" s="75">
        <v>0.38</v>
      </c>
      <c r="O15" s="69"/>
    </row>
    <row r="16" spans="1:15" s="3" customFormat="1" ht="15.7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225" t="s">
        <v>34</v>
      </c>
      <c r="L16" s="226"/>
      <c r="M16" s="63"/>
      <c r="N16" s="90" t="s">
        <v>34</v>
      </c>
      <c r="O16" s="91"/>
    </row>
    <row r="17" spans="1:15" s="3" customFormat="1" ht="15.7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225" t="s">
        <v>49</v>
      </c>
      <c r="L17" s="226"/>
      <c r="M17" s="63"/>
      <c r="N17" s="90" t="s">
        <v>34</v>
      </c>
      <c r="O17" s="91"/>
    </row>
    <row r="18" spans="1:15" s="3" customFormat="1" ht="15.75" customHeight="1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92" t="s">
        <v>15</v>
      </c>
      <c r="L18" s="93">
        <f>O18-I18</f>
        <v>8.7199999999999989</v>
      </c>
      <c r="M18" s="67"/>
      <c r="N18" s="94" t="s">
        <v>15</v>
      </c>
      <c r="O18" s="95">
        <v>9.2799999999999994</v>
      </c>
    </row>
  </sheetData>
  <mergeCells count="5">
    <mergeCell ref="K11:L11"/>
    <mergeCell ref="K12:L12"/>
    <mergeCell ref="K13:L13"/>
    <mergeCell ref="K16:L16"/>
    <mergeCell ref="K17:L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6424-77C4-4959-B7A5-7F95735AF437}">
  <dimension ref="A1:O18"/>
  <sheetViews>
    <sheetView zoomScale="80" zoomScaleNormal="80" workbookViewId="0">
      <selection activeCell="K9" sqref="K9"/>
    </sheetView>
  </sheetViews>
  <sheetFormatPr defaultRowHeight="12.75" x14ac:dyDescent="0.2"/>
  <cols>
    <col min="1" max="1" width="11.42578125" customWidth="1"/>
    <col min="2" max="2" width="23.28515625" customWidth="1"/>
    <col min="3" max="3" width="12" customWidth="1"/>
    <col min="4" max="4" width="11.42578125" customWidth="1"/>
    <col min="5" max="5" width="10.140625" customWidth="1"/>
    <col min="6" max="6" width="9.85546875" customWidth="1"/>
    <col min="7" max="8" width="10.85546875" customWidth="1"/>
    <col min="9" max="9" width="10" customWidth="1"/>
    <col min="10" max="10" width="12" customWidth="1"/>
    <col min="11" max="12" width="11.42578125" customWidth="1"/>
    <col min="13" max="13" width="5.28515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2.83</v>
      </c>
      <c r="M5" s="63"/>
      <c r="N5" s="86"/>
      <c r="O5" s="87">
        <v>3.21</v>
      </c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8" si="0">O6-I6</f>
        <v>4.4400000000000004</v>
      </c>
      <c r="M6" s="63"/>
      <c r="N6" s="75"/>
      <c r="O6" s="69">
        <v>4.79</v>
      </c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>
        <f t="shared" ref="K7:K18" si="1">N7-I7</f>
        <v>0.42</v>
      </c>
      <c r="L7" s="85">
        <f t="shared" si="0"/>
        <v>9.23</v>
      </c>
      <c r="M7" s="63"/>
      <c r="N7" s="75"/>
      <c r="O7" s="69">
        <v>8.81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4.2300000000000004</v>
      </c>
      <c r="L8" s="85">
        <f t="shared" si="0"/>
        <v>-0.34</v>
      </c>
      <c r="M8" s="63"/>
      <c r="N8" s="75">
        <v>4.57</v>
      </c>
      <c r="O8" s="69"/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3.12</v>
      </c>
      <c r="M9" s="63"/>
      <c r="N9" s="75"/>
      <c r="O9" s="69">
        <v>3.69</v>
      </c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5.5600000000000005</v>
      </c>
      <c r="L10" s="85">
        <f t="shared" si="0"/>
        <v>-0.3</v>
      </c>
      <c r="M10" s="63"/>
      <c r="N10" s="75">
        <v>5.86</v>
      </c>
      <c r="O10" s="69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6.84</v>
      </c>
      <c r="L14" s="85">
        <f t="shared" si="0"/>
        <v>-0.56999999999999995</v>
      </c>
      <c r="M14" s="63"/>
      <c r="N14" s="75">
        <v>7.41</v>
      </c>
      <c r="O14" s="69"/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1.29</v>
      </c>
      <c r="M15" s="63"/>
      <c r="N15" s="75"/>
      <c r="O15" s="69">
        <v>1.84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3.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6.2200000000000006</v>
      </c>
      <c r="L18" s="85">
        <f t="shared" si="0"/>
        <v>-0.56000000000000005</v>
      </c>
      <c r="M18" s="67"/>
      <c r="N18" s="94">
        <v>6.78</v>
      </c>
      <c r="O18" s="9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EAC5-39B4-49EF-8174-997DE4C92327}">
  <dimension ref="A1:O18"/>
  <sheetViews>
    <sheetView zoomScale="80" zoomScaleNormal="80" workbookViewId="0">
      <selection activeCell="K8" sqref="K8:K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109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4.5200000000000005</v>
      </c>
      <c r="M5" s="63"/>
      <c r="N5" s="86"/>
      <c r="O5" s="87">
        <v>4.9000000000000004</v>
      </c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8" si="0">O6-I6</f>
        <v>6.5900000000000007</v>
      </c>
      <c r="M6" s="63"/>
      <c r="N6" s="75"/>
      <c r="O6" s="69">
        <v>6.94</v>
      </c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>
        <f t="shared" ref="K7:K18" si="1">N7-I7</f>
        <v>0.42</v>
      </c>
      <c r="L7" s="85">
        <f t="shared" si="0"/>
        <v>7.62</v>
      </c>
      <c r="M7" s="63"/>
      <c r="N7" s="75"/>
      <c r="O7" s="69">
        <v>7.2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4.74</v>
      </c>
      <c r="L8" s="85">
        <f t="shared" si="0"/>
        <v>-0.34</v>
      </c>
      <c r="M8" s="63"/>
      <c r="N8" s="75">
        <v>5.08</v>
      </c>
      <c r="O8" s="69"/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3.37</v>
      </c>
      <c r="L9" s="85">
        <f t="shared" si="0"/>
        <v>-0.56999999999999995</v>
      </c>
      <c r="M9" s="63"/>
      <c r="N9" s="75">
        <v>3.94</v>
      </c>
      <c r="O9" s="69"/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-0.3</v>
      </c>
      <c r="L10" s="85">
        <f t="shared" si="0"/>
        <v>-0.3</v>
      </c>
      <c r="M10" s="63"/>
      <c r="N10" s="75"/>
      <c r="O10" s="69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8.57</v>
      </c>
      <c r="M14" s="63"/>
      <c r="N14" s="75"/>
      <c r="O14" s="69">
        <v>9.14</v>
      </c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-0.15000000000000002</v>
      </c>
      <c r="L15" s="85">
        <f t="shared" si="0"/>
        <v>-0.55000000000000004</v>
      </c>
      <c r="M15" s="63"/>
      <c r="N15" s="75">
        <v>0.4</v>
      </c>
      <c r="O15" s="69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3.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8.7299999999999986</v>
      </c>
      <c r="M18" s="67"/>
      <c r="N18" s="94"/>
      <c r="O18" s="95">
        <v>9.2899999999999991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6346-C52A-4788-BD83-F47F053D4701}">
  <dimension ref="A1:O18"/>
  <sheetViews>
    <sheetView zoomScale="80" zoomScaleNormal="80" workbookViewId="0">
      <selection activeCell="K15" sqref="K15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2.73</v>
      </c>
      <c r="M5" s="63"/>
      <c r="N5" s="86"/>
      <c r="O5" s="87">
        <v>3.11</v>
      </c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8" si="0">O6-I6</f>
        <v>4.79</v>
      </c>
      <c r="M6" s="63"/>
      <c r="N6" s="75"/>
      <c r="O6" s="69">
        <v>5.14</v>
      </c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>
        <f t="shared" ref="K7:K18" si="1">N7-I7</f>
        <v>0.42</v>
      </c>
      <c r="L7" s="85">
        <f t="shared" si="0"/>
        <v>3.96</v>
      </c>
      <c r="M7" s="63"/>
      <c r="N7" s="75"/>
      <c r="O7" s="69">
        <v>3.54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4.26</v>
      </c>
      <c r="L8" s="85">
        <f t="shared" si="0"/>
        <v>-0.34</v>
      </c>
      <c r="M8" s="63"/>
      <c r="N8" s="75">
        <v>4.5999999999999996</v>
      </c>
      <c r="O8" s="69"/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2.98</v>
      </c>
      <c r="L9" s="85">
        <f t="shared" si="0"/>
        <v>-0.56999999999999995</v>
      </c>
      <c r="M9" s="63"/>
      <c r="N9" s="75">
        <v>3.55</v>
      </c>
      <c r="O9" s="69"/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-0.3</v>
      </c>
      <c r="L10" s="85">
        <f t="shared" si="0"/>
        <v>-0.3</v>
      </c>
      <c r="M10" s="63"/>
      <c r="N10" s="75"/>
      <c r="O10" s="69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7.67</v>
      </c>
      <c r="M14" s="63"/>
      <c r="N14" s="75"/>
      <c r="O14" s="69">
        <v>8.24</v>
      </c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-0.32000000000000006</v>
      </c>
      <c r="L15" s="85">
        <f t="shared" si="0"/>
        <v>-0.55000000000000004</v>
      </c>
      <c r="M15" s="63"/>
      <c r="N15" s="75">
        <v>0.23</v>
      </c>
      <c r="O15" s="69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3.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7.1300000000000008</v>
      </c>
      <c r="M18" s="67"/>
      <c r="N18" s="94"/>
      <c r="O18" s="95">
        <v>7.69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669A-E480-484D-883D-E6AB13ACA700}">
  <dimension ref="A1:J3"/>
  <sheetViews>
    <sheetView zoomScale="80" zoomScaleNormal="80" workbookViewId="0">
      <selection activeCell="L29" sqref="L29"/>
    </sheetView>
  </sheetViews>
  <sheetFormatPr defaultRowHeight="12.75" x14ac:dyDescent="0.2"/>
  <cols>
    <col min="1" max="256" width="11.42578125" customWidth="1"/>
  </cols>
  <sheetData>
    <row r="1" spans="1:10" ht="20.25" x14ac:dyDescent="0.3">
      <c r="A1" s="1" t="s">
        <v>112</v>
      </c>
      <c r="D1" s="1"/>
      <c r="E1" s="1"/>
      <c r="F1" s="1"/>
      <c r="G1" s="1"/>
      <c r="H1" s="1"/>
      <c r="I1" s="1"/>
      <c r="J1" s="1"/>
    </row>
    <row r="2" spans="1:10" ht="20.25" x14ac:dyDescent="0.3">
      <c r="A2" s="2"/>
      <c r="D2" s="1"/>
      <c r="E2" s="1"/>
      <c r="F2" s="1"/>
      <c r="G2" s="1"/>
      <c r="H2" s="1"/>
      <c r="I2" s="1"/>
      <c r="J2" s="1"/>
    </row>
    <row r="3" spans="1:10" ht="20.25" x14ac:dyDescent="0.3">
      <c r="C3" s="1"/>
      <c r="D3" s="1"/>
      <c r="E3" s="1"/>
      <c r="F3" s="1"/>
      <c r="G3" s="1"/>
      <c r="H3" s="1"/>
      <c r="I3" s="1"/>
      <c r="J3" s="1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4553-3E4C-413F-AFB0-36C104CB733A}">
  <dimension ref="A1:O18"/>
  <sheetViews>
    <sheetView zoomScale="80" zoomScaleNormal="80" workbookViewId="0">
      <selection activeCell="K9" sqref="K9:K10"/>
    </sheetView>
  </sheetViews>
  <sheetFormatPr defaultRowHeight="12.75" x14ac:dyDescent="0.2"/>
  <cols>
    <col min="1" max="1" width="6.28515625" customWidth="1"/>
    <col min="2" max="2" width="22" customWidth="1"/>
    <col min="3" max="12" width="11.42578125" customWidth="1"/>
    <col min="13" max="13" width="2.5703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7.48</v>
      </c>
      <c r="M5" s="63"/>
      <c r="N5" s="132"/>
      <c r="O5" s="132">
        <v>7.86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8" si="0">O6-I6</f>
        <v>9.98</v>
      </c>
      <c r="M6" s="63"/>
      <c r="N6" s="132"/>
      <c r="O6" s="132">
        <v>10.33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-0.42</v>
      </c>
      <c r="J7" s="57"/>
      <c r="K7" s="88">
        <f t="shared" ref="K7:K18" si="1">N7-I7</f>
        <v>0.42</v>
      </c>
      <c r="L7" s="85">
        <f t="shared" si="0"/>
        <v>13.35</v>
      </c>
      <c r="M7" s="63"/>
      <c r="N7" s="132"/>
      <c r="O7" s="132">
        <v>12.93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6.44</v>
      </c>
      <c r="M8" s="63"/>
      <c r="N8" s="132"/>
      <c r="O8" s="133">
        <v>6.78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4.5199999999999996</v>
      </c>
      <c r="L9" s="85">
        <f t="shared" si="0"/>
        <v>-0.56999999999999995</v>
      </c>
      <c r="M9" s="63"/>
      <c r="N9" s="132">
        <v>5.09</v>
      </c>
      <c r="O9" s="132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5.8</v>
      </c>
      <c r="L10" s="85">
        <f t="shared" si="0"/>
        <v>-0.3</v>
      </c>
      <c r="M10" s="63"/>
      <c r="N10" s="132">
        <v>6.1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10.14</v>
      </c>
      <c r="M14" s="63"/>
      <c r="N14" s="132"/>
      <c r="O14" s="132">
        <v>10.71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-4.0000000000000036E-2</v>
      </c>
      <c r="L15" s="85">
        <f t="shared" si="0"/>
        <v>-0.55000000000000004</v>
      </c>
      <c r="M15" s="63"/>
      <c r="N15" s="132">
        <v>0.51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6.4399999999999995</v>
      </c>
      <c r="L18" s="85">
        <f t="shared" si="0"/>
        <v>-0.56000000000000005</v>
      </c>
      <c r="M18" s="67"/>
      <c r="N18" s="134">
        <v>7</v>
      </c>
      <c r="O18" s="13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EF86-937C-4C4B-839F-81D05CE26E7C}">
  <dimension ref="A1:O19"/>
  <sheetViews>
    <sheetView zoomScale="80" zoomScaleNormal="80" workbookViewId="0">
      <selection activeCell="K8" sqref="K8"/>
    </sheetView>
  </sheetViews>
  <sheetFormatPr defaultRowHeight="12.75" x14ac:dyDescent="0.2"/>
  <cols>
    <col min="1" max="1" width="11.42578125" customWidth="1"/>
    <col min="2" max="2" width="20.140625" customWidth="1"/>
    <col min="3" max="12" width="11.42578125" customWidth="1"/>
    <col min="13" max="13" width="3.140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8.1649999999999991</v>
      </c>
      <c r="M5" s="63"/>
      <c r="N5" s="132"/>
      <c r="O5" s="132">
        <v>8.5449999999999999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8.92</v>
      </c>
      <c r="L6" s="85">
        <f t="shared" ref="L6:L18" si="0">O6-I6</f>
        <v>12.8</v>
      </c>
      <c r="M6" s="63"/>
      <c r="N6" s="132">
        <v>9.27</v>
      </c>
      <c r="O6" s="132">
        <v>13.15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8" si="1">N7-I7</f>
        <v>0</v>
      </c>
      <c r="L7" s="85">
        <f t="shared" si="0"/>
        <v>14.25</v>
      </c>
      <c r="M7" s="63"/>
      <c r="N7" s="132"/>
      <c r="O7" s="132">
        <v>14.25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6.68</v>
      </c>
      <c r="L8" s="85">
        <f t="shared" si="0"/>
        <v>-0.34</v>
      </c>
      <c r="M8" s="63"/>
      <c r="N8" s="132">
        <v>7.02</v>
      </c>
      <c r="O8" s="133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5.31</v>
      </c>
      <c r="M9" s="63"/>
      <c r="N9" s="132"/>
      <c r="O9" s="132">
        <v>5.88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5.84</v>
      </c>
      <c r="L10" s="85">
        <f t="shared" si="0"/>
        <v>-0.3</v>
      </c>
      <c r="M10" s="63"/>
      <c r="N10" s="132">
        <v>6.14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10.84</v>
      </c>
      <c r="M14" s="63"/>
      <c r="N14" s="132"/>
      <c r="O14" s="132">
        <v>11.41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-0.33500000000000008</v>
      </c>
      <c r="L15" s="85">
        <f t="shared" si="0"/>
        <v>-0.55000000000000004</v>
      </c>
      <c r="M15" s="63"/>
      <c r="N15" s="132">
        <v>0.215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9.32</v>
      </c>
      <c r="M18" s="67"/>
      <c r="N18" s="134"/>
      <c r="O18" s="134">
        <v>9.8800000000000008</v>
      </c>
    </row>
    <row r="19" spans="1:15" ht="16.5" thickBot="1" x14ac:dyDescent="0.3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>N19-I19</f>
        <v>-0.32</v>
      </c>
      <c r="L19" s="85">
        <f>O19-I19</f>
        <v>5.0999999999999996</v>
      </c>
      <c r="N19" s="135"/>
      <c r="O19" s="135">
        <v>5.42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9238-EF5D-4DD4-8668-5DBF3F29C1BE}">
  <dimension ref="A1:O19"/>
  <sheetViews>
    <sheetView zoomScale="80" zoomScaleNormal="80" workbookViewId="0">
      <selection activeCell="N19" sqref="N19:O19"/>
    </sheetView>
  </sheetViews>
  <sheetFormatPr defaultRowHeight="12.75" x14ac:dyDescent="0.2"/>
  <cols>
    <col min="1" max="1" width="11.42578125" customWidth="1"/>
    <col min="2" max="2" width="21.7109375" customWidth="1"/>
    <col min="3" max="12" width="11.42578125" customWidth="1"/>
    <col min="13" max="13" width="3.140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8.59</v>
      </c>
      <c r="M5" s="63"/>
      <c r="N5" s="132"/>
      <c r="O5" s="132">
        <v>8.9700000000000006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9.52</v>
      </c>
      <c r="L6" s="85">
        <f t="shared" ref="L6:L19" si="0">O6-I6</f>
        <v>-0.35</v>
      </c>
      <c r="M6" s="63"/>
      <c r="N6" s="132">
        <v>9.8699999999999992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14.66</v>
      </c>
      <c r="L7" s="85">
        <f t="shared" si="0"/>
        <v>0</v>
      </c>
      <c r="M7" s="63"/>
      <c r="N7" s="132">
        <v>14.66</v>
      </c>
      <c r="O7" s="132"/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11.06</v>
      </c>
      <c r="M8" s="63"/>
      <c r="N8" s="132"/>
      <c r="O8" s="133">
        <v>11.4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5.9399999999999995</v>
      </c>
      <c r="L9" s="85">
        <f t="shared" si="0"/>
        <v>-0.56999999999999995</v>
      </c>
      <c r="M9" s="63"/>
      <c r="N9" s="132">
        <v>6.51</v>
      </c>
      <c r="O9" s="132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5.95</v>
      </c>
      <c r="L10" s="85">
        <f t="shared" si="0"/>
        <v>-0.3</v>
      </c>
      <c r="M10" s="63"/>
      <c r="N10" s="132">
        <v>6.25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11.379999999999999</v>
      </c>
      <c r="L14" s="85">
        <f t="shared" si="0"/>
        <v>-0.56999999999999995</v>
      </c>
      <c r="M14" s="63"/>
      <c r="N14" s="132">
        <v>11.95</v>
      </c>
      <c r="O14" s="13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-0.27</v>
      </c>
      <c r="L15" s="85">
        <f t="shared" si="0"/>
        <v>-0.55000000000000004</v>
      </c>
      <c r="M15" s="63"/>
      <c r="N15" s="132">
        <v>0.28000000000000003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11.559999999999999</v>
      </c>
      <c r="M18" s="67"/>
      <c r="N18" s="134"/>
      <c r="O18" s="134">
        <v>12.12</v>
      </c>
    </row>
    <row r="19" spans="1:15" ht="16.5" thickBot="1" x14ac:dyDescent="0.3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 t="shared" si="1"/>
        <v>-0.32</v>
      </c>
      <c r="L19" s="85">
        <f t="shared" si="0"/>
        <v>-0.32</v>
      </c>
      <c r="N19" s="135"/>
      <c r="O19" s="135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6332-2FA4-4043-91B0-AA269BA6380D}">
  <dimension ref="A1:O19"/>
  <sheetViews>
    <sheetView zoomScale="80" zoomScaleNormal="80" workbookViewId="0">
      <selection activeCell="N6" sqref="N6"/>
    </sheetView>
  </sheetViews>
  <sheetFormatPr defaultRowHeight="12.75" x14ac:dyDescent="0.2"/>
  <cols>
    <col min="1" max="1" width="11.42578125" customWidth="1"/>
    <col min="2" max="2" width="20.5703125" customWidth="1"/>
    <col min="3" max="12" width="11.42578125" customWidth="1"/>
    <col min="13" max="13" width="2.710937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6.71</v>
      </c>
      <c r="M5" s="63"/>
      <c r="N5" s="132"/>
      <c r="O5" s="132">
        <v>7.09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7.03</v>
      </c>
      <c r="L6" s="85">
        <f t="shared" ref="L6:L19" si="0">O6-I6</f>
        <v>-0.35</v>
      </c>
      <c r="M6" s="63"/>
      <c r="N6" s="132">
        <v>7.38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11.29</v>
      </c>
      <c r="M7" s="63"/>
      <c r="N7" s="132"/>
      <c r="O7" s="132">
        <v>11.29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7.870000000000001</v>
      </c>
      <c r="M8" s="63"/>
      <c r="N8" s="132"/>
      <c r="O8" s="133">
        <v>8.2100000000000009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5.77</v>
      </c>
      <c r="M9" s="63"/>
      <c r="N9" s="132"/>
      <c r="O9" s="132">
        <v>6.34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5.9</v>
      </c>
      <c r="L10" s="85">
        <f t="shared" si="0"/>
        <v>-0.3</v>
      </c>
      <c r="M10" s="63"/>
      <c r="N10" s="132">
        <v>6.2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11.34</v>
      </c>
      <c r="L14" s="85">
        <f t="shared" si="0"/>
        <v>-0.56999999999999995</v>
      </c>
      <c r="M14" s="63"/>
      <c r="N14" s="132">
        <v>11.91</v>
      </c>
      <c r="O14" s="13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-0.39</v>
      </c>
      <c r="L15" s="85">
        <f t="shared" si="0"/>
        <v>-0.55000000000000004</v>
      </c>
      <c r="M15" s="63"/>
      <c r="N15" s="132">
        <v>0.16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9.7799999999999994</v>
      </c>
      <c r="M18" s="67"/>
      <c r="N18" s="134"/>
      <c r="O18" s="134">
        <v>10.34</v>
      </c>
    </row>
    <row r="19" spans="1:15" ht="15" thickBot="1" x14ac:dyDescent="0.25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 t="shared" si="1"/>
        <v>2.44</v>
      </c>
      <c r="L19" s="85">
        <f t="shared" si="0"/>
        <v>-0.32</v>
      </c>
      <c r="N19" s="132">
        <v>2.76</v>
      </c>
      <c r="O19" s="132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D9DBE-8338-45DB-97FA-4AF9CB0A8960}">
  <dimension ref="A1:O19"/>
  <sheetViews>
    <sheetView zoomScale="80" zoomScaleNormal="80" workbookViewId="0">
      <selection activeCell="N10" sqref="N10"/>
    </sheetView>
  </sheetViews>
  <sheetFormatPr defaultRowHeight="12.75" x14ac:dyDescent="0.2"/>
  <cols>
    <col min="1" max="1" width="11.42578125" customWidth="1"/>
    <col min="2" max="2" width="20.5703125" customWidth="1"/>
    <col min="3" max="12" width="11.42578125" customWidth="1"/>
    <col min="13" max="13" width="3.710937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3.1</v>
      </c>
      <c r="M5" s="63"/>
      <c r="N5" s="132"/>
      <c r="O5" s="132">
        <v>3.48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2.48</v>
      </c>
      <c r="L6" s="85">
        <f t="shared" ref="L6:L19" si="0">O6-I6</f>
        <v>-0.35</v>
      </c>
      <c r="M6" s="63"/>
      <c r="N6" s="132">
        <v>2.83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3.7</v>
      </c>
      <c r="M7" s="63"/>
      <c r="N7" s="132"/>
      <c r="O7" s="132">
        <v>3.7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4.9000000000000004</v>
      </c>
      <c r="M8" s="63"/>
      <c r="N8" s="132"/>
      <c r="O8" s="133">
        <v>5.24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3.25</v>
      </c>
      <c r="M9" s="63"/>
      <c r="N9" s="132"/>
      <c r="O9" s="132">
        <v>3.82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9.0499999999999989</v>
      </c>
      <c r="L10" s="85">
        <f t="shared" si="0"/>
        <v>-0.3</v>
      </c>
      <c r="M10" s="63"/>
      <c r="N10" s="132">
        <v>9.35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12.36</v>
      </c>
      <c r="M14" s="63"/>
      <c r="N14" s="132"/>
      <c r="O14" s="132">
        <v>12.93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0.21999999999999997</v>
      </c>
      <c r="M15" s="63"/>
      <c r="N15" s="132"/>
      <c r="O15" s="132">
        <v>0.77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11.59</v>
      </c>
      <c r="M18" s="67"/>
      <c r="N18" s="134"/>
      <c r="O18" s="134">
        <v>12.15</v>
      </c>
    </row>
    <row r="19" spans="1:15" ht="16.5" thickBot="1" x14ac:dyDescent="0.3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 t="shared" si="1"/>
        <v>1.28</v>
      </c>
      <c r="L19" s="85">
        <f t="shared" si="0"/>
        <v>-0.32</v>
      </c>
      <c r="N19" s="135">
        <v>1.6</v>
      </c>
      <c r="O19" s="13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5F15-93F4-4EFD-900D-9611B437A9E1}">
  <dimension ref="A1:O19"/>
  <sheetViews>
    <sheetView zoomScale="80" zoomScaleNormal="80" workbookViewId="0">
      <selection activeCell="N6" sqref="N6"/>
    </sheetView>
  </sheetViews>
  <sheetFormatPr defaultRowHeight="12.75" x14ac:dyDescent="0.2"/>
  <cols>
    <col min="1" max="1" width="11.42578125" customWidth="1"/>
    <col min="2" max="2" width="20" customWidth="1"/>
    <col min="3" max="12" width="11.42578125" customWidth="1"/>
    <col min="13" max="13" width="3.42578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119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4.4800000000000004</v>
      </c>
      <c r="M5" s="63"/>
      <c r="N5" s="132"/>
      <c r="O5" s="132">
        <v>4.8600000000000003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4.37</v>
      </c>
      <c r="L6" s="85">
        <f t="shared" ref="L6:L19" si="0">O6-I6</f>
        <v>-0.35</v>
      </c>
      <c r="M6" s="63"/>
      <c r="N6" s="132">
        <v>4.72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7.15</v>
      </c>
      <c r="M7" s="63"/>
      <c r="N7" s="132"/>
      <c r="O7" s="132">
        <v>7.15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5.42</v>
      </c>
      <c r="M8" s="63"/>
      <c r="N8" s="132"/>
      <c r="O8" s="133">
        <v>5.76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3.8400000000000003</v>
      </c>
      <c r="M9" s="63"/>
      <c r="N9" s="132"/>
      <c r="O9" s="132">
        <v>4.41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5.6400000000000006</v>
      </c>
      <c r="L10" s="85">
        <f t="shared" si="0"/>
        <v>-0.3</v>
      </c>
      <c r="M10" s="63"/>
      <c r="N10" s="132">
        <v>5.94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9.5299999999999994</v>
      </c>
      <c r="M14" s="63"/>
      <c r="N14" s="132"/>
      <c r="O14" s="132">
        <v>10.1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0.47</v>
      </c>
      <c r="M15" s="63"/>
      <c r="N15" s="132"/>
      <c r="O15" s="132">
        <v>1.02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8.59</v>
      </c>
      <c r="M18" s="67"/>
      <c r="N18" s="134"/>
      <c r="O18" s="134">
        <v>9.15</v>
      </c>
    </row>
    <row r="19" spans="1:15" ht="16.5" thickBot="1" x14ac:dyDescent="0.3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 t="shared" si="1"/>
        <v>1.36</v>
      </c>
      <c r="L19" s="85">
        <f t="shared" si="0"/>
        <v>-0.32</v>
      </c>
      <c r="N19" s="135">
        <v>1.6800000000000002</v>
      </c>
      <c r="O19" s="13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E70C-1E69-4D70-BE25-9EAAFF8048AC}">
  <dimension ref="A1:O19"/>
  <sheetViews>
    <sheetView zoomScale="80" zoomScaleNormal="80" workbookViewId="0">
      <selection activeCell="O14" sqref="O14"/>
    </sheetView>
  </sheetViews>
  <sheetFormatPr defaultRowHeight="12.75" x14ac:dyDescent="0.2"/>
  <cols>
    <col min="1" max="1" width="11.42578125" customWidth="1"/>
    <col min="2" max="2" width="18.5703125" customWidth="1"/>
    <col min="3" max="12" width="11.42578125" customWidth="1"/>
    <col min="13" max="13" width="3.8554687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2.83</v>
      </c>
      <c r="M5" s="63"/>
      <c r="N5" s="132"/>
      <c r="O5" s="132">
        <v>3.21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2.17</v>
      </c>
      <c r="L6" s="85">
        <f t="shared" ref="L6:L19" si="0">O6-I6</f>
        <v>-0.35</v>
      </c>
      <c r="M6" s="63"/>
      <c r="N6" s="132">
        <v>2.52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3.2</v>
      </c>
      <c r="L7" s="85">
        <f t="shared" si="0"/>
        <v>0</v>
      </c>
      <c r="M7" s="63"/>
      <c r="N7" s="132">
        <v>3.2</v>
      </c>
      <c r="O7" s="132"/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3.79</v>
      </c>
      <c r="L8" s="85">
        <f t="shared" si="0"/>
        <v>-0.34</v>
      </c>
      <c r="M8" s="63"/>
      <c r="N8" s="132">
        <v>4.13</v>
      </c>
      <c r="O8" s="133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5.0999999999999996</v>
      </c>
      <c r="M9" s="63"/>
      <c r="N9" s="132"/>
      <c r="O9" s="132">
        <v>5.67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5.66</v>
      </c>
      <c r="L10" s="85">
        <f t="shared" si="0"/>
        <v>-0.3</v>
      </c>
      <c r="M10" s="63"/>
      <c r="N10" s="132">
        <v>5.96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9.26</v>
      </c>
      <c r="M14" s="63"/>
      <c r="N14" s="132"/>
      <c r="O14" s="132">
        <v>9.83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-0.55000000000000004</v>
      </c>
      <c r="M15" s="63"/>
      <c r="N15" s="132">
        <v>0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8.6999999999999993</v>
      </c>
      <c r="M18" s="67"/>
      <c r="N18" s="134"/>
      <c r="O18" s="134">
        <v>9.26</v>
      </c>
    </row>
    <row r="19" spans="1:15" ht="15" thickBot="1" x14ac:dyDescent="0.25">
      <c r="A19" s="21">
        <v>15</v>
      </c>
      <c r="B19" s="134" t="s">
        <v>113</v>
      </c>
      <c r="C19" s="56" t="s">
        <v>27</v>
      </c>
      <c r="D19" s="32" t="s">
        <v>30</v>
      </c>
      <c r="E19" s="134">
        <v>188839</v>
      </c>
      <c r="F19" s="134">
        <v>465987</v>
      </c>
      <c r="I19" s="134">
        <v>0.32</v>
      </c>
      <c r="K19" s="88">
        <f t="shared" si="1"/>
        <v>1.4</v>
      </c>
      <c r="L19" s="85">
        <f t="shared" si="0"/>
        <v>-0.32</v>
      </c>
      <c r="N19" s="132">
        <v>1.72</v>
      </c>
      <c r="O19" s="132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F678-69C1-49F5-8F98-A028816D6B1B}">
  <dimension ref="A1:O19"/>
  <sheetViews>
    <sheetView zoomScale="80" zoomScaleNormal="80" workbookViewId="0">
      <selection activeCell="J33" sqref="J33"/>
    </sheetView>
  </sheetViews>
  <sheetFormatPr defaultRowHeight="12.75" x14ac:dyDescent="0.2"/>
  <cols>
    <col min="1" max="1" width="11.42578125" customWidth="1"/>
    <col min="2" max="2" width="19.85546875" customWidth="1"/>
    <col min="3" max="12" width="11.42578125" customWidth="1"/>
    <col min="13" max="13" width="4.140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3.7</v>
      </c>
      <c r="M5" s="63"/>
      <c r="N5" s="132"/>
      <c r="O5" s="132">
        <v>4.08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3.34</v>
      </c>
      <c r="L6" s="85">
        <f t="shared" ref="L6:L19" si="0">O6-I6</f>
        <v>-0.35</v>
      </c>
      <c r="M6" s="63"/>
      <c r="N6" s="132">
        <v>3.69</v>
      </c>
      <c r="O6" s="132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5.82</v>
      </c>
      <c r="M7" s="63"/>
      <c r="N7" s="132"/>
      <c r="O7" s="132">
        <v>5.82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5.41</v>
      </c>
      <c r="M8" s="63"/>
      <c r="N8" s="132"/>
      <c r="O8" s="133">
        <v>5.75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3.68</v>
      </c>
      <c r="M9" s="63"/>
      <c r="N9" s="132"/>
      <c r="O9" s="132">
        <v>4.25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5.6000000000000005</v>
      </c>
      <c r="L10" s="85">
        <f t="shared" si="0"/>
        <v>-0.3</v>
      </c>
      <c r="M10" s="63"/>
      <c r="N10" s="132">
        <v>5.9</v>
      </c>
      <c r="O10" s="132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9.2999999999999989</v>
      </c>
      <c r="L14" s="85">
        <f t="shared" si="0"/>
        <v>-0.56999999999999995</v>
      </c>
      <c r="M14" s="63"/>
      <c r="N14" s="132">
        <v>9.8699999999999992</v>
      </c>
      <c r="O14" s="13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0</v>
      </c>
      <c r="L15" s="85">
        <f t="shared" si="0"/>
        <v>-0.55000000000000004</v>
      </c>
      <c r="M15" s="63"/>
      <c r="N15" s="132">
        <v>0.55000000000000004</v>
      </c>
      <c r="O15" s="132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8.5399999999999991</v>
      </c>
      <c r="M18" s="67"/>
      <c r="N18" s="134"/>
      <c r="O18" s="134">
        <v>9.1</v>
      </c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1.41</v>
      </c>
      <c r="L19" s="85">
        <f t="shared" si="0"/>
        <v>-0.32</v>
      </c>
      <c r="N19" s="132">
        <v>1.73</v>
      </c>
      <c r="O19" s="132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D477-4155-43D8-A38F-D9AB8A3E38D9}">
  <dimension ref="A1:O19"/>
  <sheetViews>
    <sheetView zoomScale="80" zoomScaleNormal="80" workbookViewId="0">
      <selection activeCell="O5" sqref="O5:O8"/>
    </sheetView>
  </sheetViews>
  <sheetFormatPr defaultRowHeight="12.75" x14ac:dyDescent="0.2"/>
  <cols>
    <col min="1" max="1" width="11.42578125" customWidth="1"/>
    <col min="2" max="2" width="18.85546875" customWidth="1"/>
    <col min="3" max="12" width="11.42578125" customWidth="1"/>
    <col min="13" max="13" width="3.8554687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4.43</v>
      </c>
      <c r="M5" s="63"/>
      <c r="N5" s="136"/>
      <c r="O5" s="136">
        <v>4.8099999999999996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5.8800000000000008</v>
      </c>
      <c r="M6" s="63"/>
      <c r="N6" s="136"/>
      <c r="O6" s="136">
        <v>6.23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6.46</v>
      </c>
      <c r="M7" s="63"/>
      <c r="N7" s="136"/>
      <c r="O7" s="136">
        <v>6.46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5.96</v>
      </c>
      <c r="M8" s="63"/>
      <c r="N8" s="136"/>
      <c r="O8" s="137">
        <v>6.3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3.25</v>
      </c>
      <c r="L9" s="85">
        <f t="shared" si="0"/>
        <v>-0.56999999999999995</v>
      </c>
      <c r="M9" s="63"/>
      <c r="N9" s="136">
        <v>3.82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5.75</v>
      </c>
      <c r="L10" s="85">
        <f t="shared" si="0"/>
        <v>-0.3</v>
      </c>
      <c r="M10" s="63"/>
      <c r="N10" s="136">
        <v>6.05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7.31</v>
      </c>
      <c r="L14" s="85">
        <f t="shared" si="0"/>
        <v>-0.56999999999999995</v>
      </c>
      <c r="M14" s="63"/>
      <c r="N14" s="136">
        <v>7.88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-0.41000000000000003</v>
      </c>
      <c r="L15" s="85">
        <f t="shared" si="0"/>
        <v>-0.55000000000000004</v>
      </c>
      <c r="M15" s="63"/>
      <c r="N15" s="136">
        <v>0.14000000000000001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3.37</v>
      </c>
      <c r="L18" s="85">
        <f t="shared" si="0"/>
        <v>-0.56000000000000005</v>
      </c>
      <c r="M18" s="67"/>
      <c r="N18" s="138">
        <v>3.93</v>
      </c>
      <c r="O18" s="138"/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1.47</v>
      </c>
      <c r="L19" s="85">
        <f t="shared" si="0"/>
        <v>-0.32</v>
      </c>
      <c r="N19" s="136">
        <v>1.79</v>
      </c>
      <c r="O19" s="136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B304-B563-4E57-9E94-335F6D093172}">
  <dimension ref="A1:O19"/>
  <sheetViews>
    <sheetView zoomScale="80" zoomScaleNormal="80" workbookViewId="0">
      <selection activeCell="N10" sqref="N10"/>
    </sheetView>
  </sheetViews>
  <sheetFormatPr defaultRowHeight="12.75" x14ac:dyDescent="0.2"/>
  <cols>
    <col min="1" max="1" width="11.42578125" customWidth="1"/>
    <col min="2" max="2" width="18.7109375" customWidth="1"/>
    <col min="3" max="12" width="11.42578125" customWidth="1"/>
    <col min="13" max="13" width="5.28515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4.42</v>
      </c>
      <c r="M5" s="63"/>
      <c r="N5" s="136"/>
      <c r="O5" s="136">
        <v>4.8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4.04</v>
      </c>
      <c r="L6" s="85">
        <f t="shared" ref="L6:L19" si="0">O6-I6</f>
        <v>-0.35</v>
      </c>
      <c r="M6" s="63"/>
      <c r="N6" s="136">
        <v>4.3899999999999997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6.76</v>
      </c>
      <c r="M7" s="63"/>
      <c r="N7" s="136"/>
      <c r="O7" s="136">
        <v>6.76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5.26</v>
      </c>
      <c r="M8" s="63"/>
      <c r="N8" s="136"/>
      <c r="O8" s="137">
        <v>5.6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3.7399999999999998</v>
      </c>
      <c r="M9" s="63"/>
      <c r="N9" s="136"/>
      <c r="O9" s="136">
        <v>4.3099999999999996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5.17</v>
      </c>
      <c r="L10" s="85">
        <f t="shared" si="0"/>
        <v>-0.3</v>
      </c>
      <c r="M10" s="63"/>
      <c r="N10" s="136">
        <v>5.47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8.59</v>
      </c>
      <c r="M14" s="63"/>
      <c r="N14" s="136"/>
      <c r="O14" s="136">
        <v>9.16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-0.39</v>
      </c>
      <c r="L15" s="85">
        <f t="shared" si="0"/>
        <v>-0.55000000000000004</v>
      </c>
      <c r="M15" s="63"/>
      <c r="N15" s="136">
        <v>0.16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5.83</v>
      </c>
      <c r="L18" s="85">
        <f t="shared" si="0"/>
        <v>-0.56000000000000005</v>
      </c>
      <c r="M18" s="67"/>
      <c r="N18" s="138">
        <v>6.39</v>
      </c>
      <c r="O18" s="138"/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1.4</v>
      </c>
      <c r="L19" s="85">
        <f t="shared" si="0"/>
        <v>-0.32</v>
      </c>
      <c r="N19" s="136">
        <v>1.72</v>
      </c>
      <c r="O19" s="13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A962A-1219-42CC-8E69-C3DD269BED17}">
  <dimension ref="A1:O19"/>
  <sheetViews>
    <sheetView zoomScale="80" zoomScaleNormal="80" workbookViewId="0">
      <selection activeCell="O14" sqref="O14"/>
    </sheetView>
  </sheetViews>
  <sheetFormatPr defaultRowHeight="12.75" x14ac:dyDescent="0.2"/>
  <cols>
    <col min="1" max="1" width="11.42578125" customWidth="1"/>
    <col min="2" max="2" width="19.85546875" customWidth="1"/>
    <col min="3" max="12" width="11.42578125" customWidth="1"/>
    <col min="13" max="13" width="4.42578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4.57</v>
      </c>
      <c r="M5" s="63"/>
      <c r="N5" s="136"/>
      <c r="O5" s="136">
        <v>4.95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9" si="0">O6-I6</f>
        <v>6.24</v>
      </c>
      <c r="M6" s="63"/>
      <c r="N6" s="136"/>
      <c r="O6" s="136">
        <v>6.59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7.4</v>
      </c>
      <c r="M7" s="63"/>
      <c r="N7" s="136"/>
      <c r="O7" s="136">
        <v>7.4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5.2</v>
      </c>
      <c r="M8" s="63"/>
      <c r="N8" s="136"/>
      <c r="O8" s="137">
        <v>5.54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3.47</v>
      </c>
      <c r="L9" s="85">
        <f t="shared" si="0"/>
        <v>-0.56999999999999995</v>
      </c>
      <c r="M9" s="63"/>
      <c r="N9" s="136">
        <v>4.04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5.23</v>
      </c>
      <c r="L10" s="85">
        <f t="shared" si="0"/>
        <v>-0.3</v>
      </c>
      <c r="M10" s="63"/>
      <c r="N10" s="136">
        <v>5.53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8.32</v>
      </c>
      <c r="M14" s="63"/>
      <c r="N14" s="136"/>
      <c r="O14" s="136">
        <v>8.89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-0.45000000000000007</v>
      </c>
      <c r="L15" s="85">
        <f t="shared" si="0"/>
        <v>-0.55000000000000004</v>
      </c>
      <c r="M15" s="63"/>
      <c r="N15" s="136">
        <v>0.1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5.8699999999999992</v>
      </c>
      <c r="L18" s="85">
        <f t="shared" si="0"/>
        <v>-0.56000000000000005</v>
      </c>
      <c r="M18" s="67"/>
      <c r="N18" s="138">
        <v>6.43</v>
      </c>
      <c r="O18" s="138"/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1.39</v>
      </c>
      <c r="L19" s="85">
        <f t="shared" si="0"/>
        <v>-0.32</v>
      </c>
      <c r="N19" s="136">
        <v>1.71</v>
      </c>
      <c r="O19" s="136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D794-329E-4BA9-A9C4-13ECB07411F5}">
  <dimension ref="A1:O19"/>
  <sheetViews>
    <sheetView zoomScale="80" zoomScaleNormal="80" workbookViewId="0">
      <selection activeCell="N10" sqref="N10"/>
    </sheetView>
  </sheetViews>
  <sheetFormatPr defaultRowHeight="12.75" x14ac:dyDescent="0.2"/>
  <cols>
    <col min="1" max="12" width="11.42578125" customWidth="1"/>
    <col min="13" max="13" width="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4.2</v>
      </c>
      <c r="M5" s="63"/>
      <c r="N5" s="136"/>
      <c r="O5" s="136">
        <v>4.58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9" si="0">O6-I6</f>
        <v>5.95</v>
      </c>
      <c r="M6" s="63"/>
      <c r="N6" s="136"/>
      <c r="O6" s="136">
        <v>6.3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5.92</v>
      </c>
      <c r="M7" s="63"/>
      <c r="N7" s="136"/>
      <c r="O7" s="136">
        <v>5.92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4.8500000000000005</v>
      </c>
      <c r="M8" s="63"/>
      <c r="N8" s="136"/>
      <c r="O8" s="137">
        <v>5.19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4.2299999999999995</v>
      </c>
      <c r="M9" s="63"/>
      <c r="N9" s="136"/>
      <c r="O9" s="136">
        <v>4.8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5.3</v>
      </c>
      <c r="L10" s="85">
        <f t="shared" si="0"/>
        <v>-0.3</v>
      </c>
      <c r="M10" s="63"/>
      <c r="N10" s="136">
        <v>5.6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9.59</v>
      </c>
      <c r="M14" s="63"/>
      <c r="N14" s="136"/>
      <c r="O14" s="136">
        <v>10.16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-0.14000000000000007</v>
      </c>
      <c r="M15" s="63"/>
      <c r="N15" s="136"/>
      <c r="O15" s="136">
        <v>0.41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5.9399999999999995</v>
      </c>
      <c r="L18" s="85">
        <f t="shared" si="0"/>
        <v>-0.56000000000000005</v>
      </c>
      <c r="M18" s="67"/>
      <c r="N18" s="138">
        <v>6.5</v>
      </c>
      <c r="O18" s="138"/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0.6100000000000001</v>
      </c>
      <c r="L19" s="85">
        <f t="shared" si="0"/>
        <v>-0.32</v>
      </c>
      <c r="N19" s="136">
        <v>0.93</v>
      </c>
      <c r="O19" s="136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25ED-A641-4C99-A4BF-E5073FF1D455}">
  <dimension ref="A1:O19"/>
  <sheetViews>
    <sheetView zoomScale="80" zoomScaleNormal="80" workbookViewId="0">
      <selection activeCell="N19" sqref="N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6.29</v>
      </c>
      <c r="M5" s="63"/>
      <c r="N5" s="136"/>
      <c r="O5" s="136">
        <v>6.67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9" si="0">O6-I6</f>
        <v>7.62</v>
      </c>
      <c r="M6" s="63"/>
      <c r="N6" s="136"/>
      <c r="O6" s="136">
        <v>7.97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10.96</v>
      </c>
      <c r="M7" s="63"/>
      <c r="N7" s="136"/>
      <c r="O7" s="136">
        <v>10.96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6.1000000000000005</v>
      </c>
      <c r="M8" s="63"/>
      <c r="N8" s="136"/>
      <c r="O8" s="137">
        <v>6.44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4.5299999999999994</v>
      </c>
      <c r="M9" s="63"/>
      <c r="N9" s="136"/>
      <c r="O9" s="136">
        <v>5.0999999999999996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5.3500000000000005</v>
      </c>
      <c r="L10" s="85">
        <f t="shared" si="0"/>
        <v>-0.3</v>
      </c>
      <c r="M10" s="63"/>
      <c r="N10" s="136">
        <v>5.65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9.9699999999999989</v>
      </c>
      <c r="M14" s="63"/>
      <c r="N14" s="136"/>
      <c r="O14" s="136">
        <v>10.54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-0.22000000000000003</v>
      </c>
      <c r="L15" s="85">
        <f t="shared" si="0"/>
        <v>-0.55000000000000004</v>
      </c>
      <c r="M15" s="63"/>
      <c r="N15" s="136">
        <v>0.33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8.0399999999999991</v>
      </c>
      <c r="M18" s="67"/>
      <c r="N18" s="138"/>
      <c r="O18" s="138">
        <v>8.6</v>
      </c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1.7899999999999998</v>
      </c>
      <c r="L19" s="85">
        <f t="shared" si="0"/>
        <v>-0.32</v>
      </c>
      <c r="N19" s="136">
        <v>2.11</v>
      </c>
      <c r="O19" s="13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9516-CBDA-4A10-BFE8-55803B65F9AA}">
  <dimension ref="A1:O19"/>
  <sheetViews>
    <sheetView topLeftCell="F1" workbookViewId="0">
      <selection sqref="A1:O19"/>
    </sheetView>
  </sheetViews>
  <sheetFormatPr defaultRowHeight="12.75" x14ac:dyDescent="0.2"/>
  <cols>
    <col min="1" max="1" width="11.42578125" customWidth="1"/>
    <col min="2" max="2" width="24.710937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5.41</v>
      </c>
      <c r="L5" s="85">
        <f>O5-I5</f>
        <v>-0.38</v>
      </c>
      <c r="M5" s="63"/>
      <c r="N5" s="136">
        <v>5.79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7.32</v>
      </c>
      <c r="L6" s="85">
        <f t="shared" ref="L6:L19" si="0">O6-I6</f>
        <v>-0.35</v>
      </c>
      <c r="M6" s="63"/>
      <c r="N6" s="136">
        <v>7.67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13.28</v>
      </c>
      <c r="M7" s="63"/>
      <c r="N7" s="136"/>
      <c r="O7" s="136">
        <v>13.28</v>
      </c>
    </row>
    <row r="8" spans="1:15" ht="19.5" thickBot="1" x14ac:dyDescent="0.3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6.84</v>
      </c>
      <c r="M8" s="63"/>
      <c r="N8" s="136"/>
      <c r="O8" s="140">
        <v>7.18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5.3</v>
      </c>
      <c r="M9" s="63"/>
      <c r="N9" s="136"/>
      <c r="O9" s="137">
        <v>5.87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5.65</v>
      </c>
      <c r="L10" s="85">
        <f t="shared" si="0"/>
        <v>-0.3</v>
      </c>
      <c r="M10" s="63"/>
      <c r="N10" s="136">
        <v>5.95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10.879999999999999</v>
      </c>
      <c r="M14" s="63"/>
      <c r="N14" s="136"/>
      <c r="O14" s="136">
        <v>11.45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-0.20000000000000007</v>
      </c>
      <c r="L15" s="85">
        <f t="shared" si="0"/>
        <v>-0.55000000000000004</v>
      </c>
      <c r="M15" s="63"/>
      <c r="N15" s="136">
        <v>0.35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8.6999999999999993</v>
      </c>
      <c r="M18" s="67"/>
      <c r="N18" s="138"/>
      <c r="O18" s="138">
        <v>9.26</v>
      </c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2.2000000000000002</v>
      </c>
      <c r="L19" s="85">
        <f t="shared" si="0"/>
        <v>-0.32</v>
      </c>
      <c r="N19" s="136">
        <v>2.52</v>
      </c>
      <c r="O19" s="13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C6E6-686C-4E0C-BC49-F47360461E4F}">
  <dimension ref="A1:O19"/>
  <sheetViews>
    <sheetView zoomScale="80" zoomScaleNormal="80"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5.92</v>
      </c>
      <c r="M5" s="63"/>
      <c r="N5" s="136"/>
      <c r="O5" s="136">
        <v>6.3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9.32</v>
      </c>
      <c r="L6" s="85">
        <f t="shared" ref="L6:L19" si="0">O6-I6</f>
        <v>-0.35</v>
      </c>
      <c r="M6" s="63"/>
      <c r="N6" s="136">
        <v>9.67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14.69</v>
      </c>
      <c r="M7" s="63"/>
      <c r="N7" s="136"/>
      <c r="O7" s="136">
        <v>14.69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7.82</v>
      </c>
      <c r="M8" s="63"/>
      <c r="N8" s="136"/>
      <c r="O8" s="141">
        <v>8.16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5.9399999999999995</v>
      </c>
      <c r="M9" s="63"/>
      <c r="N9" s="136"/>
      <c r="O9" s="136">
        <v>6.51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5.8900000000000006</v>
      </c>
      <c r="L10" s="85">
        <f t="shared" si="0"/>
        <v>-0.3</v>
      </c>
      <c r="M10" s="63"/>
      <c r="N10" s="136">
        <v>6.19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11.34</v>
      </c>
      <c r="L14" s="85">
        <f t="shared" si="0"/>
        <v>-0.56999999999999995</v>
      </c>
      <c r="M14" s="63"/>
      <c r="N14" s="142">
        <v>11.91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-0.55000000000000004</v>
      </c>
      <c r="L15" s="85">
        <f t="shared" si="0"/>
        <v>0.66999999999999993</v>
      </c>
      <c r="M15" s="63"/>
      <c r="N15" s="136"/>
      <c r="O15" s="136">
        <v>1.22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thickBot="1" x14ac:dyDescent="0.25">
      <c r="A18" s="22">
        <v>14</v>
      </c>
      <c r="B18" s="32" t="s">
        <v>63</v>
      </c>
      <c r="C18" s="38" t="s">
        <v>28</v>
      </c>
      <c r="D18" s="32" t="s">
        <v>30</v>
      </c>
      <c r="E18" s="9">
        <v>188953</v>
      </c>
      <c r="F18" s="9">
        <v>468719</v>
      </c>
      <c r="G18" s="39"/>
      <c r="H18" s="38"/>
      <c r="I18" s="38">
        <v>0.56000000000000005</v>
      </c>
      <c r="J18" s="9"/>
      <c r="K18" s="88">
        <f t="shared" si="1"/>
        <v>-0.56000000000000005</v>
      </c>
      <c r="L18" s="85">
        <f t="shared" si="0"/>
        <v>8.9699999999999989</v>
      </c>
      <c r="M18" s="67"/>
      <c r="N18" s="136"/>
      <c r="O18" s="136">
        <v>9.5299999999999994</v>
      </c>
    </row>
    <row r="19" spans="1:15" ht="15" thickBot="1" x14ac:dyDescent="0.25">
      <c r="A19" s="21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88">
        <f t="shared" si="1"/>
        <v>2.6500000000000004</v>
      </c>
      <c r="L19" s="85">
        <f t="shared" si="0"/>
        <v>-0.32</v>
      </c>
      <c r="N19" s="136">
        <v>2.97</v>
      </c>
      <c r="O19" s="14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185C6-6010-468B-A100-A1C3E46B0A54}">
  <dimension ref="A1:O19"/>
  <sheetViews>
    <sheetView zoomScale="70" zoomScaleNormal="70" workbookViewId="0">
      <selection activeCell="B18" sqref="B18"/>
    </sheetView>
  </sheetViews>
  <sheetFormatPr defaultRowHeight="12.75" x14ac:dyDescent="0.2"/>
  <cols>
    <col min="1" max="1" width="11.42578125" customWidth="1"/>
    <col min="2" max="2" width="36.7109375" bestFit="1" customWidth="1"/>
    <col min="3" max="12" width="11.42578125" customWidth="1"/>
    <col min="13" max="13" width="4.5703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8.2899999999999991</v>
      </c>
      <c r="M5" s="63"/>
      <c r="N5" s="136"/>
      <c r="O5" s="136">
        <v>8.67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9.33</v>
      </c>
      <c r="L6" s="85">
        <f t="shared" ref="L6:L19" si="0">O6-I6</f>
        <v>-0.35</v>
      </c>
      <c r="M6" s="63"/>
      <c r="N6" s="136">
        <v>9.68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14.63</v>
      </c>
      <c r="M7" s="63"/>
      <c r="N7" s="136"/>
      <c r="O7" s="136">
        <v>14.63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8.61</v>
      </c>
      <c r="M8" s="63"/>
      <c r="N8" s="136"/>
      <c r="O8" s="141">
        <v>8.9499999999999993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6.5299999999999994</v>
      </c>
      <c r="M9" s="63"/>
      <c r="N9" s="136"/>
      <c r="O9" s="136">
        <v>7.1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5.97</v>
      </c>
      <c r="L10" s="85">
        <f t="shared" si="0"/>
        <v>-0.3</v>
      </c>
      <c r="M10" s="63"/>
      <c r="N10" s="136">
        <v>6.27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12.15</v>
      </c>
      <c r="L14" s="85">
        <f t="shared" si="0"/>
        <v>-0.56999999999999995</v>
      </c>
      <c r="M14" s="63"/>
      <c r="N14" s="142">
        <v>12.72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-0.10000000000000003</v>
      </c>
      <c r="L15" s="85">
        <f t="shared" si="0"/>
        <v>-0.55000000000000004</v>
      </c>
      <c r="M15" s="63"/>
      <c r="N15" s="136">
        <v>0.45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5" x14ac:dyDescent="0.25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9.65</v>
      </c>
      <c r="M18" s="63"/>
      <c r="N18" s="142"/>
      <c r="O18" s="142">
        <v>10.210000000000001</v>
      </c>
    </row>
    <row r="19" spans="1:15" ht="13.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3.06</v>
      </c>
      <c r="L19" s="9">
        <f t="shared" si="0"/>
        <v>-0.32</v>
      </c>
      <c r="M19" s="9"/>
      <c r="N19" s="9">
        <v>3.38</v>
      </c>
      <c r="O19" s="9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E284-7B2B-4BE9-8D4F-2248C4944D28}">
  <dimension ref="A1:O19"/>
  <sheetViews>
    <sheetView zoomScale="80" zoomScaleNormal="80" workbookViewId="0">
      <selection activeCell="D10" sqref="D10:N10"/>
    </sheetView>
  </sheetViews>
  <sheetFormatPr defaultRowHeight="12.75" x14ac:dyDescent="0.2"/>
  <cols>
    <col min="1" max="1" width="11.42578125" customWidth="1"/>
    <col min="2" max="2" width="25.7109375" customWidth="1"/>
    <col min="3" max="12" width="11.42578125" customWidth="1"/>
    <col min="13" max="13" width="3.5703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129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7.4</v>
      </c>
      <c r="M5" s="63"/>
      <c r="N5" s="136"/>
      <c r="O5" s="136">
        <v>7.78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ref="L6:L19" si="0">O6-I6</f>
        <v>7.9700000000000006</v>
      </c>
      <c r="M6" s="63"/>
      <c r="N6" s="136"/>
      <c r="O6" s="136">
        <v>8.32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8">
        <f t="shared" ref="K7:K19" si="1">N7-I7</f>
        <v>0</v>
      </c>
      <c r="L7" s="85">
        <f t="shared" si="0"/>
        <v>12.77</v>
      </c>
      <c r="M7" s="63"/>
      <c r="N7" s="136"/>
      <c r="O7" s="136">
        <v>12.77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8">
        <f t="shared" si="1"/>
        <v>-0.34</v>
      </c>
      <c r="L8" s="85">
        <f t="shared" si="0"/>
        <v>8.18</v>
      </c>
      <c r="M8" s="63"/>
      <c r="N8" s="136"/>
      <c r="O8" s="141">
        <v>8.52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si="1"/>
        <v>-0.56999999999999995</v>
      </c>
      <c r="L9" s="85">
        <f t="shared" si="0"/>
        <v>5.9899999999999993</v>
      </c>
      <c r="M9" s="63"/>
      <c r="N9" s="136"/>
      <c r="O9" s="136">
        <v>6.56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 t="shared" si="1"/>
        <v>6.75</v>
      </c>
      <c r="L10" s="85">
        <f t="shared" si="0"/>
        <v>-0.3</v>
      </c>
      <c r="M10" s="63"/>
      <c r="N10" s="136">
        <v>7.05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11.58</v>
      </c>
      <c r="L14" s="85">
        <f t="shared" si="0"/>
        <v>-0.56999999999999995</v>
      </c>
      <c r="M14" s="63"/>
      <c r="N14" s="142">
        <v>12.15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 t="shared" si="1"/>
        <v>-0.10000000000000003</v>
      </c>
      <c r="L15" s="85">
        <f t="shared" si="0"/>
        <v>-0.55000000000000004</v>
      </c>
      <c r="M15" s="63"/>
      <c r="N15" s="136">
        <v>0.45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5.6999999999999993</v>
      </c>
      <c r="L18" s="85">
        <f t="shared" si="0"/>
        <v>-0.56000000000000005</v>
      </c>
      <c r="M18" s="63"/>
      <c r="N18" s="136">
        <v>6.26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2.5900000000000003</v>
      </c>
      <c r="L19" s="9">
        <f t="shared" si="0"/>
        <v>-0.32</v>
      </c>
      <c r="M19" s="9"/>
      <c r="N19" s="136">
        <v>2.91</v>
      </c>
      <c r="O19" s="14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D967-37DB-499F-AE37-2820B50AB33A}">
  <dimension ref="A1:O19"/>
  <sheetViews>
    <sheetView zoomScale="60" zoomScaleNormal="60" workbookViewId="0">
      <selection activeCell="O19" sqref="A1:O19"/>
    </sheetView>
  </sheetViews>
  <sheetFormatPr defaultRowHeight="12.75" x14ac:dyDescent="0.2"/>
  <cols>
    <col min="1" max="1" width="11.42578125" customWidth="1"/>
    <col min="2" max="2" width="38.85546875" bestFit="1" customWidth="1"/>
    <col min="3" max="12" width="11.42578125" customWidth="1"/>
    <col min="13" max="13" width="3.425781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130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>O5-I5</f>
        <v>6.45</v>
      </c>
      <c r="M5" s="63"/>
      <c r="N5" s="136"/>
      <c r="O5" s="136">
        <v>6.83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>O6-I6</f>
        <v>7.7100000000000009</v>
      </c>
      <c r="M6" s="63"/>
      <c r="N6" s="136"/>
      <c r="O6" s="136">
        <v>8.06</v>
      </c>
    </row>
    <row r="7" spans="1:15" ht="14.25" x14ac:dyDescent="0.2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>O7-I7</f>
        <v>10.93</v>
      </c>
      <c r="M7" s="63"/>
      <c r="O7" s="136">
        <v>10.93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229" t="s">
        <v>131</v>
      </c>
      <c r="L8" s="230"/>
      <c r="M8" s="63"/>
      <c r="N8" s="136" t="s">
        <v>131</v>
      </c>
      <c r="O8" s="141"/>
    </row>
    <row r="9" spans="1:15" ht="14.25" x14ac:dyDescent="0.2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0">N9-I9</f>
        <v>-0.56999999999999995</v>
      </c>
      <c r="L9" s="85">
        <f>O9-I9</f>
        <v>5.1099999999999994</v>
      </c>
      <c r="M9" s="63"/>
      <c r="N9" s="136"/>
      <c r="O9" s="136">
        <v>5.68</v>
      </c>
    </row>
    <row r="10" spans="1:15" ht="15.75" thickBot="1" x14ac:dyDescent="0.3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231" t="s">
        <v>132</v>
      </c>
      <c r="L10" s="232"/>
      <c r="M10" s="63"/>
      <c r="N10" s="136"/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0"/>
        <v>#VALUE!</v>
      </c>
      <c r="L11" s="85" t="e">
        <f>O11-I11</f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0"/>
        <v>#VALUE!</v>
      </c>
      <c r="L12" s="85" t="e">
        <f>O12-I12</f>
        <v>#VALUE!</v>
      </c>
      <c r="M12" s="63"/>
      <c r="N12" s="129"/>
      <c r="O12" s="130"/>
    </row>
    <row r="13" spans="1:15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0"/>
        <v>0</v>
      </c>
      <c r="L13" s="85">
        <f>O13-I13</f>
        <v>0</v>
      </c>
      <c r="M13" s="63"/>
      <c r="N13" s="129"/>
      <c r="O13" s="130"/>
    </row>
    <row r="14" spans="1:15" ht="15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229" t="s">
        <v>132</v>
      </c>
      <c r="L14" s="230"/>
      <c r="M14" s="63"/>
      <c r="N14" s="142" t="s">
        <v>132</v>
      </c>
      <c r="O14" s="142"/>
    </row>
    <row r="15" spans="1:15" ht="15.75" thickBot="1" x14ac:dyDescent="0.3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231" t="s">
        <v>132</v>
      </c>
      <c r="L15" s="232"/>
      <c r="M15" s="63"/>
      <c r="N15" s="136"/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0"/>
        <v>#VALUE!</v>
      </c>
      <c r="L16" s="85" t="e">
        <f>O16-I16</f>
        <v>#VALUE!</v>
      </c>
      <c r="M16" s="63"/>
      <c r="N16" s="129"/>
      <c r="O16" s="130"/>
    </row>
    <row r="17" spans="1:15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0"/>
        <v>-0.4</v>
      </c>
      <c r="L17" s="85">
        <f>O17-I17</f>
        <v>-0.4</v>
      </c>
      <c r="M17" s="63"/>
      <c r="N17" s="129"/>
      <c r="O17" s="130"/>
    </row>
    <row r="18" spans="1:15" ht="15" x14ac:dyDescent="0.25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233" t="s">
        <v>132</v>
      </c>
      <c r="L18" s="234"/>
      <c r="M18" s="63"/>
      <c r="N18" s="136"/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0"/>
        <v>-0.32</v>
      </c>
      <c r="L19" s="9">
        <f>O19-I19</f>
        <v>2.99</v>
      </c>
      <c r="M19" s="9"/>
      <c r="N19" s="136"/>
      <c r="O19" s="141">
        <v>3.31</v>
      </c>
    </row>
  </sheetData>
  <mergeCells count="5">
    <mergeCell ref="K14:L14"/>
    <mergeCell ref="K10:L10"/>
    <mergeCell ref="K15:L15"/>
    <mergeCell ref="K18:L18"/>
    <mergeCell ref="K8:L8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F7A-07C6-4884-962D-A6237C3239D3}">
  <dimension ref="A1:O19"/>
  <sheetViews>
    <sheetView topLeftCell="C1" zoomScale="80" zoomScaleNormal="80" workbookViewId="0">
      <selection sqref="A1:O19"/>
    </sheetView>
  </sheetViews>
  <sheetFormatPr defaultRowHeight="12.75" x14ac:dyDescent="0.2"/>
  <cols>
    <col min="1" max="1" width="11.42578125" customWidth="1"/>
    <col min="2" max="2" width="18.28515625" customWidth="1"/>
    <col min="3" max="12" width="11.42578125" customWidth="1"/>
    <col min="13" max="13" width="2.28515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145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5.1100000000000003</v>
      </c>
      <c r="M5" s="63"/>
      <c r="N5" s="136"/>
      <c r="O5" s="136">
        <v>5.49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6.2200000000000006</v>
      </c>
      <c r="M6" s="63"/>
      <c r="N6" s="136"/>
      <c r="O6" s="136">
        <v>6.57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8.33</v>
      </c>
      <c r="M7" s="63"/>
      <c r="N7" s="136"/>
      <c r="O7" s="136">
        <v>8.33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6.53</v>
      </c>
      <c r="M8" s="63"/>
      <c r="N8" s="136"/>
      <c r="O8" s="141">
        <v>6.87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4.5699999999999994</v>
      </c>
      <c r="M9" s="63"/>
      <c r="N9" s="136"/>
      <c r="O9" s="136">
        <v>5.14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5.82</v>
      </c>
      <c r="L10" s="85">
        <f t="shared" si="0"/>
        <v>-0.3</v>
      </c>
      <c r="M10" s="63"/>
      <c r="N10" s="136">
        <v>6.12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10.1</v>
      </c>
      <c r="L14" s="85">
        <f t="shared" si="0"/>
        <v>-0.56999999999999995</v>
      </c>
      <c r="M14" s="63"/>
      <c r="N14" s="142">
        <v>10.67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0.69</v>
      </c>
      <c r="M15" s="63"/>
      <c r="N15" s="136"/>
      <c r="O15" s="136">
        <v>1.24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13.44</v>
      </c>
      <c r="M18" s="63"/>
      <c r="N18" s="136"/>
      <c r="O18" s="136">
        <v>14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1.8499999999999999</v>
      </c>
      <c r="L19" s="9">
        <f t="shared" si="0"/>
        <v>-0.32</v>
      </c>
      <c r="M19" s="9"/>
      <c r="N19" s="136">
        <v>2.17</v>
      </c>
      <c r="O19" s="14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E575-57F2-4033-85B0-5A69A5423BB6}">
  <dimension ref="A1:O19"/>
  <sheetViews>
    <sheetView zoomScale="80" zoomScaleNormal="80" workbookViewId="0">
      <selection sqref="A1:O19"/>
    </sheetView>
  </sheetViews>
  <sheetFormatPr defaultRowHeight="12.75" x14ac:dyDescent="0.2"/>
  <cols>
    <col min="1" max="12" width="11.42578125" customWidth="1"/>
    <col min="13" max="13" width="2.28515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146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9.5" thickBot="1" x14ac:dyDescent="0.3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5.55</v>
      </c>
      <c r="M5" s="63"/>
      <c r="N5" s="155"/>
      <c r="O5" s="156">
        <v>5.93</v>
      </c>
    </row>
    <row r="6" spans="1:15" ht="19.5" thickBot="1" x14ac:dyDescent="0.3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6.32</v>
      </c>
      <c r="M6" s="63"/>
      <c r="N6" s="155"/>
      <c r="O6" s="156">
        <v>6.67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8.17</v>
      </c>
      <c r="M7" s="63"/>
      <c r="N7" s="156"/>
      <c r="O7" s="156">
        <v>8.17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 t="e">
        <f>N8-H8</f>
        <v>#VALUE!</v>
      </c>
      <c r="L8" s="85">
        <f t="shared" si="0"/>
        <v>-0.34</v>
      </c>
      <c r="M8" s="63"/>
      <c r="N8" s="156" t="s">
        <v>147</v>
      </c>
      <c r="O8" s="157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5.42</v>
      </c>
      <c r="M9" s="63"/>
      <c r="N9" s="156"/>
      <c r="O9" s="156">
        <v>5.99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 t="e">
        <f>N10-I10</f>
        <v>#VALUE!</v>
      </c>
      <c r="L10" s="85">
        <f t="shared" si="0"/>
        <v>-0.3</v>
      </c>
      <c r="M10" s="63"/>
      <c r="N10" s="235" t="s">
        <v>148</v>
      </c>
      <c r="O10" s="2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 t="e">
        <f t="shared" si="1"/>
        <v>#VALUE!</v>
      </c>
      <c r="L14" s="85">
        <f t="shared" si="0"/>
        <v>-0.56999999999999995</v>
      </c>
      <c r="M14" s="63"/>
      <c r="N14" s="235" t="s">
        <v>148</v>
      </c>
      <c r="O14" s="2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 t="e">
        <f>N15-I15</f>
        <v>#VALUE!</v>
      </c>
      <c r="L15" s="85">
        <f t="shared" si="0"/>
        <v>-0.55000000000000004</v>
      </c>
      <c r="M15" s="63"/>
      <c r="N15" s="235" t="s">
        <v>148</v>
      </c>
      <c r="O15" s="2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 t="e">
        <f t="shared" si="1"/>
        <v>#VALUE!</v>
      </c>
      <c r="L18" s="85">
        <f t="shared" si="0"/>
        <v>-0.56000000000000005</v>
      </c>
      <c r="M18" s="63"/>
      <c r="N18" s="235" t="s">
        <v>148</v>
      </c>
      <c r="O18" s="2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1.67</v>
      </c>
      <c r="L19" s="9">
        <f t="shared" si="0"/>
        <v>-0.32</v>
      </c>
      <c r="M19" s="9"/>
      <c r="N19" s="156">
        <v>1.99</v>
      </c>
      <c r="O19" s="141"/>
    </row>
  </sheetData>
  <mergeCells count="4">
    <mergeCell ref="N10:O10"/>
    <mergeCell ref="N14:O14"/>
    <mergeCell ref="N15:O15"/>
    <mergeCell ref="N18:O18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A0A7-E33A-4BB5-A27A-5711B32CBDE7}">
  <dimension ref="A1:O19"/>
  <sheetViews>
    <sheetView zoomScale="80" zoomScaleNormal="80" workbookViewId="0">
      <selection sqref="A1:O19"/>
    </sheetView>
  </sheetViews>
  <sheetFormatPr defaultRowHeight="12.75" x14ac:dyDescent="0.2"/>
  <cols>
    <col min="1" max="12" width="11.42578125" customWidth="1"/>
    <col min="13" max="13" width="2.28515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149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9.5" thickBot="1" x14ac:dyDescent="0.3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3.39</v>
      </c>
      <c r="M5" s="63"/>
      <c r="N5" s="140"/>
      <c r="O5" s="136">
        <v>3.77</v>
      </c>
    </row>
    <row r="6" spans="1:15" ht="19.5" thickBot="1" x14ac:dyDescent="0.3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2.57</v>
      </c>
      <c r="L6" s="85">
        <f t="shared" si="0"/>
        <v>-0.35</v>
      </c>
      <c r="M6" s="63"/>
      <c r="N6" s="140">
        <v>2.92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3.83</v>
      </c>
      <c r="M7" s="63"/>
      <c r="N7" s="136"/>
      <c r="O7" s="136">
        <v>3.83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4.55</v>
      </c>
      <c r="M8" s="63"/>
      <c r="N8" s="136"/>
      <c r="O8" s="141">
        <v>4.8899999999999997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2.9200000000000004</v>
      </c>
      <c r="L9" s="85">
        <f t="shared" si="0"/>
        <v>-0.56999999999999995</v>
      </c>
      <c r="M9" s="63"/>
      <c r="N9" s="136">
        <v>3.49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5.6400000000000006</v>
      </c>
      <c r="L10" s="85">
        <f t="shared" si="0"/>
        <v>-0.3</v>
      </c>
      <c r="M10" s="63"/>
      <c r="N10" s="136">
        <v>5.94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6.2799999999999994</v>
      </c>
      <c r="L14" s="85">
        <f t="shared" si="0"/>
        <v>-0.56999999999999995</v>
      </c>
      <c r="M14" s="63"/>
      <c r="N14" s="142">
        <v>6.85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0.55000000000000004</v>
      </c>
      <c r="M15" s="63"/>
      <c r="N15" s="136"/>
      <c r="O15" s="136">
        <v>1.1000000000000001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9.9499999999999993</v>
      </c>
      <c r="M18" s="63"/>
      <c r="N18" s="136"/>
      <c r="O18" s="136">
        <v>10.51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1.19</v>
      </c>
      <c r="L19" s="9">
        <f t="shared" si="0"/>
        <v>-0.32</v>
      </c>
      <c r="M19" s="9"/>
      <c r="N19" s="136">
        <v>1.51</v>
      </c>
      <c r="O19" s="141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ED4E-DE78-4D34-9259-D4E46441A359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9.5" thickBot="1" x14ac:dyDescent="0.3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4.7300000000000004</v>
      </c>
      <c r="M5" s="63"/>
      <c r="N5" s="140"/>
      <c r="O5" s="136">
        <v>5.1100000000000003</v>
      </c>
    </row>
    <row r="6" spans="1:15" ht="19.5" thickBot="1" x14ac:dyDescent="0.3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4.1800000000000006</v>
      </c>
      <c r="L6" s="85">
        <f t="shared" si="0"/>
        <v>-0.35</v>
      </c>
      <c r="M6" s="63"/>
      <c r="N6" s="140">
        <v>4.53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6.67</v>
      </c>
      <c r="M7" s="63"/>
      <c r="N7" s="136"/>
      <c r="O7" s="136">
        <v>6.67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5.33</v>
      </c>
      <c r="M8" s="63"/>
      <c r="N8" s="136"/>
      <c r="O8" s="141">
        <v>5.67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3.5800000000000005</v>
      </c>
      <c r="L9" s="85">
        <f t="shared" si="0"/>
        <v>-0.56999999999999995</v>
      </c>
      <c r="M9" s="63"/>
      <c r="N9" s="136">
        <v>4.1500000000000004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-0.3</v>
      </c>
      <c r="L10" s="85">
        <f t="shared" si="0"/>
        <v>5.74</v>
      </c>
      <c r="M10" s="63"/>
      <c r="N10" s="136"/>
      <c r="O10" s="136">
        <v>6.04</v>
      </c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8.32</v>
      </c>
      <c r="L14" s="85">
        <f t="shared" si="0"/>
        <v>-0.56999999999999995</v>
      </c>
      <c r="M14" s="63"/>
      <c r="N14" s="142">
        <v>8.89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-0.26000000000000006</v>
      </c>
      <c r="L15" s="85">
        <f t="shared" si="0"/>
        <v>-0.55000000000000004</v>
      </c>
      <c r="M15" s="63"/>
      <c r="N15" s="136">
        <v>0.28999999999999998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10.34</v>
      </c>
      <c r="M18" s="63"/>
      <c r="N18" s="136"/>
      <c r="O18" s="136">
        <v>10.9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1.49</v>
      </c>
      <c r="L19" s="9">
        <f t="shared" si="0"/>
        <v>-0.32</v>
      </c>
      <c r="M19" s="9"/>
      <c r="N19" s="136">
        <v>1.81</v>
      </c>
      <c r="O19" s="141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AC54-3ECC-4832-A5D2-F69C6772CB1E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9.5" thickBot="1" x14ac:dyDescent="0.3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5.6000000000000005</v>
      </c>
      <c r="M5" s="63"/>
      <c r="N5" s="140"/>
      <c r="O5" s="136">
        <v>5.98</v>
      </c>
    </row>
    <row r="6" spans="1:15" ht="19.5" thickBot="1" x14ac:dyDescent="0.3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5.21</v>
      </c>
      <c r="L6" s="85">
        <f t="shared" si="0"/>
        <v>-0.35</v>
      </c>
      <c r="M6" s="63"/>
      <c r="N6" s="140">
        <v>5.56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8.7100000000000009</v>
      </c>
      <c r="M7" s="63"/>
      <c r="N7" s="136"/>
      <c r="O7" s="136">
        <v>8.7100000000000009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5.7700000000000005</v>
      </c>
      <c r="M8" s="63"/>
      <c r="N8" s="136"/>
      <c r="O8" s="141">
        <v>6.11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3.9499999999999997</v>
      </c>
      <c r="L9" s="85">
        <f t="shared" si="0"/>
        <v>-0.56999999999999995</v>
      </c>
      <c r="M9" s="63"/>
      <c r="N9" s="136">
        <v>4.5199999999999996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5.73</v>
      </c>
      <c r="L10" s="85">
        <f t="shared" si="0"/>
        <v>-0.3</v>
      </c>
      <c r="M10" s="63"/>
      <c r="N10" s="136">
        <v>6.03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.75" thickBot="1" x14ac:dyDescent="0.3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9.2799999999999994</v>
      </c>
      <c r="L14" s="85">
        <f t="shared" si="0"/>
        <v>-0.56999999999999995</v>
      </c>
      <c r="M14" s="63"/>
      <c r="N14" s="142">
        <v>9.85</v>
      </c>
      <c r="O14" s="142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-0.14000000000000007</v>
      </c>
      <c r="L15" s="85">
        <f t="shared" si="0"/>
        <v>-0.55000000000000004</v>
      </c>
      <c r="M15" s="63"/>
      <c r="N15" s="136">
        <v>0.41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6.34</v>
      </c>
      <c r="L18" s="85">
        <f t="shared" si="0"/>
        <v>-0.56000000000000005</v>
      </c>
      <c r="M18" s="63"/>
      <c r="N18" s="136">
        <v>6.9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1.66</v>
      </c>
      <c r="L19" s="9">
        <f t="shared" si="0"/>
        <v>-0.32</v>
      </c>
      <c r="M19" s="9"/>
      <c r="N19" s="136">
        <v>1.98</v>
      </c>
      <c r="O19" s="141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FA2D-58D9-4A1B-8A93-0FD239EA4013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26.1406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2.19</v>
      </c>
      <c r="M5" s="63"/>
      <c r="N5" s="136"/>
      <c r="O5" s="136">
        <v>2.57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9.7200000000000006</v>
      </c>
      <c r="M6" s="63"/>
      <c r="N6" s="136"/>
      <c r="O6" s="136">
        <v>10.07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13.48</v>
      </c>
      <c r="M7" s="63"/>
      <c r="N7" s="136"/>
      <c r="O7" s="136">
        <v>13.48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6.57</v>
      </c>
      <c r="M8" s="63"/>
      <c r="N8" s="136"/>
      <c r="O8" s="137">
        <v>6.91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5.17</v>
      </c>
      <c r="M9" s="63"/>
      <c r="N9" s="136"/>
      <c r="O9" s="136">
        <v>5.74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</v>
      </c>
      <c r="L10" s="85">
        <f t="shared" si="0"/>
        <v>-0.3</v>
      </c>
      <c r="M10" s="63"/>
      <c r="N10" s="136">
        <v>6.1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10.94</v>
      </c>
      <c r="M14" s="63"/>
      <c r="N14" s="136"/>
      <c r="O14" s="136">
        <v>11.51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0.89999999999999991</v>
      </c>
      <c r="M15" s="63"/>
      <c r="N15" s="136"/>
      <c r="O15" s="136">
        <v>1.45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17.53</v>
      </c>
      <c r="M18" s="63"/>
      <c r="N18" s="138"/>
      <c r="O18" s="138">
        <v>18.09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2.14</v>
      </c>
      <c r="L19" s="9">
        <f t="shared" si="0"/>
        <v>-0.32</v>
      </c>
      <c r="M19" s="9"/>
      <c r="N19" s="136">
        <v>2.46</v>
      </c>
      <c r="O19" s="136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8AA78-4C9F-429C-A48B-B2FB513446E5}">
  <dimension ref="A1:O19"/>
  <sheetViews>
    <sheetView zoomScale="80" zoomScaleNormal="80" workbookViewId="0">
      <selection activeCell="O19" sqref="A1:O19"/>
    </sheetView>
  </sheetViews>
  <sheetFormatPr defaultRowHeight="12.75" x14ac:dyDescent="0.2"/>
  <cols>
    <col min="1" max="12" width="11.42578125" customWidth="1"/>
    <col min="13" max="13" width="5.8554687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9.0399999999999991</v>
      </c>
      <c r="M5" s="63"/>
      <c r="N5" s="136"/>
      <c r="O5" s="136">
        <v>9.42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11.19</v>
      </c>
      <c r="M6" s="63"/>
      <c r="N6" s="136"/>
      <c r="O6" s="136">
        <v>11.54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14.93</v>
      </c>
      <c r="M7" s="63"/>
      <c r="N7" s="136"/>
      <c r="O7" s="136">
        <v>14.93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7.4</v>
      </c>
      <c r="M8" s="63"/>
      <c r="N8" s="136"/>
      <c r="O8" s="137">
        <v>7.74</v>
      </c>
    </row>
    <row r="9" spans="1:15" ht="86.2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 t="e">
        <f t="shared" ref="K9:K19" si="1">N9-I9</f>
        <v>#VALUE!</v>
      </c>
      <c r="L9" s="85">
        <f t="shared" si="0"/>
        <v>-0.56999999999999995</v>
      </c>
      <c r="M9" s="63"/>
      <c r="N9" s="159" t="s">
        <v>154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-0.3</v>
      </c>
      <c r="L10" s="85">
        <f t="shared" si="0"/>
        <v>14.08</v>
      </c>
      <c r="M10" s="63"/>
      <c r="N10" s="136"/>
      <c r="O10" s="136">
        <v>14.38</v>
      </c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11.33</v>
      </c>
      <c r="M14" s="63"/>
      <c r="N14" s="136"/>
      <c r="O14" s="136">
        <v>11.9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0.81</v>
      </c>
      <c r="M15" s="63"/>
      <c r="N15" s="136"/>
      <c r="O15" s="136">
        <v>1.36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5.6199999999999992</v>
      </c>
      <c r="L18" s="85">
        <f t="shared" si="0"/>
        <v>-0.56000000000000005</v>
      </c>
      <c r="M18" s="63"/>
      <c r="N18" s="138">
        <v>6.18</v>
      </c>
      <c r="O18" s="138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2.52</v>
      </c>
      <c r="L19" s="9">
        <f t="shared" si="0"/>
        <v>-0.32</v>
      </c>
      <c r="M19" s="9"/>
      <c r="N19" s="136">
        <v>2.84</v>
      </c>
      <c r="O19" s="136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F20C-A620-40C7-AA95-3711BE2C92CE}">
  <dimension ref="A1:O19"/>
  <sheetViews>
    <sheetView zoomScale="80" zoomScaleNormal="80" workbookViewId="0">
      <selection activeCell="O19" sqref="A1:O19"/>
    </sheetView>
  </sheetViews>
  <sheetFormatPr defaultRowHeight="12.75" x14ac:dyDescent="0.2"/>
  <cols>
    <col min="1" max="1" width="11.42578125" customWidth="1"/>
    <col min="2" max="2" width="32.85546875" customWidth="1"/>
    <col min="3" max="12" width="11.42578125" customWidth="1"/>
    <col min="13" max="13" width="2.140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9.9599999999999991</v>
      </c>
      <c r="M5" s="63"/>
      <c r="N5" s="136"/>
      <c r="O5" s="136">
        <v>10.34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13.73</v>
      </c>
      <c r="M6" s="63"/>
      <c r="N6" s="136"/>
      <c r="O6" s="136">
        <v>14.08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17.440000000000001</v>
      </c>
      <c r="M7" s="63"/>
      <c r="N7" s="136"/>
      <c r="O7" s="136">
        <v>17.440000000000001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7.62</v>
      </c>
      <c r="M8" s="63"/>
      <c r="N8" s="136"/>
      <c r="O8" s="137">
        <v>7.96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6.33</v>
      </c>
      <c r="L9" s="85">
        <f t="shared" si="0"/>
        <v>-0.56999999999999995</v>
      </c>
      <c r="M9" s="63"/>
      <c r="N9" s="159">
        <v>6.9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6.97</v>
      </c>
      <c r="L10" s="85">
        <f t="shared" si="0"/>
        <v>-0.3</v>
      </c>
      <c r="M10" s="63"/>
      <c r="N10" s="136">
        <v>7.27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13.25</v>
      </c>
      <c r="L14" s="85">
        <f t="shared" si="0"/>
        <v>-0.56999999999999995</v>
      </c>
      <c r="M14" s="63"/>
      <c r="N14" s="136">
        <v>13.82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0.12</v>
      </c>
      <c r="L15" s="85">
        <f t="shared" si="0"/>
        <v>-0.55000000000000004</v>
      </c>
      <c r="M15" s="63"/>
      <c r="N15" s="136">
        <v>0.67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15.04</v>
      </c>
      <c r="M18" s="63"/>
      <c r="N18" s="136"/>
      <c r="O18" s="136">
        <v>15.6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3.16</v>
      </c>
      <c r="L19" s="9">
        <f t="shared" si="0"/>
        <v>-0.32</v>
      </c>
      <c r="M19" s="9"/>
      <c r="N19" s="136">
        <v>3.48</v>
      </c>
      <c r="O19" s="13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F558-1A48-439C-8777-E384971F4297}">
  <dimension ref="A1:O19"/>
  <sheetViews>
    <sheetView zoomScale="70" zoomScaleNormal="70"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10.45</v>
      </c>
      <c r="M5" s="63"/>
      <c r="N5" s="136"/>
      <c r="O5" s="136">
        <v>10.83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10.89</v>
      </c>
      <c r="L6" s="85">
        <f t="shared" si="0"/>
        <v>-0.35</v>
      </c>
      <c r="M6" s="63"/>
      <c r="N6" s="136">
        <v>11.24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17.5</v>
      </c>
      <c r="M7" s="63"/>
      <c r="N7" s="136"/>
      <c r="O7" s="136">
        <v>17.5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9.51</v>
      </c>
      <c r="M8" s="63"/>
      <c r="N8" s="136"/>
      <c r="O8" s="137">
        <v>9.85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7.27</v>
      </c>
      <c r="M9" s="63"/>
      <c r="N9" s="159"/>
      <c r="O9" s="136">
        <v>7.84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-0.3</v>
      </c>
      <c r="L10" s="85">
        <f t="shared" si="0"/>
        <v>5.99</v>
      </c>
      <c r="M10" s="63"/>
      <c r="N10" s="136"/>
      <c r="O10" s="136">
        <v>6.29</v>
      </c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12.95</v>
      </c>
      <c r="M14" s="63"/>
      <c r="N14" s="136"/>
      <c r="O14" s="136">
        <v>13.52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1.59</v>
      </c>
      <c r="M15" s="63"/>
      <c r="N15" s="136"/>
      <c r="O15" s="136">
        <v>2.14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13.5</v>
      </c>
      <c r="M18" s="63"/>
      <c r="N18" s="136"/>
      <c r="O18" s="136">
        <v>14.06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3.6500000000000004</v>
      </c>
      <c r="L19" s="9">
        <f t="shared" si="0"/>
        <v>-0.32</v>
      </c>
      <c r="M19" s="9"/>
      <c r="N19" s="136">
        <v>3.97</v>
      </c>
      <c r="O19" s="136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BEDA-BA6B-444B-8484-48E2F19F3798}">
  <dimension ref="A1:O19"/>
  <sheetViews>
    <sheetView zoomScale="80" zoomScaleNormal="80" workbookViewId="0">
      <selection activeCell="O19" sqref="A1:O19"/>
    </sheetView>
  </sheetViews>
  <sheetFormatPr defaultRowHeight="12.75" x14ac:dyDescent="0.2"/>
  <cols>
    <col min="1" max="1" width="11.42578125" customWidth="1"/>
    <col min="2" max="2" width="26.5703125" customWidth="1"/>
    <col min="3" max="12" width="11.42578125" customWidth="1"/>
    <col min="13" max="13" width="3.140625" customWidth="1"/>
    <col min="14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9.6999999999999993</v>
      </c>
      <c r="M5" s="63"/>
      <c r="N5" s="136"/>
      <c r="O5" s="136">
        <v>10.08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9.82</v>
      </c>
      <c r="L6" s="85">
        <f t="shared" si="0"/>
        <v>-0.35</v>
      </c>
      <c r="M6" s="63"/>
      <c r="N6" s="136">
        <v>10.17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15.17</v>
      </c>
      <c r="M7" s="63"/>
      <c r="N7" s="136"/>
      <c r="O7" s="136">
        <v>15.17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9.44</v>
      </c>
      <c r="M8" s="63"/>
      <c r="N8" s="136"/>
      <c r="O8" s="137">
        <v>9.7799999999999994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6.9799999999999995</v>
      </c>
      <c r="L9" s="85">
        <f t="shared" si="0"/>
        <v>-0.56999999999999995</v>
      </c>
      <c r="M9" s="63"/>
      <c r="N9" s="159">
        <v>7.55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6.1000000000000005</v>
      </c>
      <c r="L10" s="85">
        <f t="shared" si="0"/>
        <v>-0.3</v>
      </c>
      <c r="M10" s="63"/>
      <c r="N10" s="136">
        <v>6.4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12.65</v>
      </c>
      <c r="L14" s="85">
        <f t="shared" si="0"/>
        <v>-0.56999999999999995</v>
      </c>
      <c r="M14" s="63"/>
      <c r="N14" s="136">
        <v>13.22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0.8899999999999999</v>
      </c>
      <c r="M15" s="63"/>
      <c r="N15" s="136"/>
      <c r="O15" s="136">
        <v>1.44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17.8</v>
      </c>
      <c r="M18" s="63"/>
      <c r="N18" s="136"/>
      <c r="O18" s="136">
        <v>18.36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3.62</v>
      </c>
      <c r="L19" s="9">
        <f t="shared" si="0"/>
        <v>-0.32</v>
      </c>
      <c r="M19" s="9"/>
      <c r="N19" s="136">
        <v>3.94</v>
      </c>
      <c r="O19" s="136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532B-B5B0-4AFB-A3DD-7FB1906B10BA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21.57031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0.7599999999999999</v>
      </c>
      <c r="M5" s="63"/>
      <c r="N5" s="136"/>
      <c r="O5" s="136">
        <v>1.1399999999999999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7.29</v>
      </c>
      <c r="L6" s="85">
        <f t="shared" si="0"/>
        <v>-0.35</v>
      </c>
      <c r="M6" s="63"/>
      <c r="N6" s="136">
        <v>7.64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11.59</v>
      </c>
      <c r="M7" s="63"/>
      <c r="N7" s="136"/>
      <c r="O7" s="136">
        <v>11.59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7.47</v>
      </c>
      <c r="M8" s="63"/>
      <c r="N8" s="136"/>
      <c r="O8" s="137">
        <v>7.81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5.81</v>
      </c>
      <c r="L9" s="85">
        <f t="shared" si="0"/>
        <v>-0.56999999999999995</v>
      </c>
      <c r="M9" s="63"/>
      <c r="N9" s="159">
        <v>6.38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5.99</v>
      </c>
      <c r="L10" s="85">
        <f t="shared" si="0"/>
        <v>-0.3</v>
      </c>
      <c r="M10" s="63"/>
      <c r="N10" s="136">
        <v>6.29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12.03</v>
      </c>
      <c r="M14" s="63"/>
      <c r="N14" s="136"/>
      <c r="O14" s="136">
        <v>12.6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9.9999999999999978E-2</v>
      </c>
      <c r="L15" s="85">
        <f t="shared" si="0"/>
        <v>-0.55000000000000004</v>
      </c>
      <c r="M15" s="63"/>
      <c r="N15" s="136">
        <v>0.65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17.8</v>
      </c>
      <c r="M18" s="63"/>
      <c r="N18" s="136"/>
      <c r="O18" s="136">
        <v>18.36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3.62</v>
      </c>
      <c r="L19" s="9">
        <f t="shared" si="0"/>
        <v>-0.32</v>
      </c>
      <c r="M19" s="9"/>
      <c r="N19" s="136">
        <v>3.94</v>
      </c>
      <c r="O19" s="136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882B-A6D1-4088-80D2-DB5E100B4152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159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10.26</v>
      </c>
      <c r="M5" s="63"/>
      <c r="N5" s="136"/>
      <c r="O5" s="136">
        <v>10.64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7.6000000000000005</v>
      </c>
      <c r="L6" s="85">
        <f t="shared" si="0"/>
        <v>-0.35</v>
      </c>
      <c r="M6" s="63"/>
      <c r="N6" s="136">
        <v>7.95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12.2</v>
      </c>
      <c r="M7" s="63"/>
      <c r="N7" s="136"/>
      <c r="O7" s="136">
        <v>12.2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8.42</v>
      </c>
      <c r="M8" s="63"/>
      <c r="N8" s="136"/>
      <c r="O8" s="137">
        <v>8.76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5.9499999999999993</v>
      </c>
      <c r="L9" s="85">
        <f t="shared" si="0"/>
        <v>-0.56999999999999995</v>
      </c>
      <c r="M9" s="63"/>
      <c r="N9" s="159">
        <v>6.52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5.92</v>
      </c>
      <c r="L10" s="85">
        <f t="shared" si="0"/>
        <v>-0.3</v>
      </c>
      <c r="M10" s="63"/>
      <c r="N10" s="136">
        <v>6.22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12</v>
      </c>
      <c r="L14" s="85">
        <f t="shared" si="0"/>
        <v>-0.56999999999999995</v>
      </c>
      <c r="M14" s="63"/>
      <c r="N14" s="136">
        <v>12.57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0.81</v>
      </c>
      <c r="M15" s="63"/>
      <c r="N15" s="136"/>
      <c r="O15" s="136">
        <v>1.36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12.58</v>
      </c>
      <c r="M18" s="63"/>
      <c r="N18" s="136"/>
      <c r="O18" s="136">
        <v>13.14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3.0100000000000002</v>
      </c>
      <c r="L19" s="9">
        <f t="shared" si="0"/>
        <v>-0.32</v>
      </c>
      <c r="M19" s="9"/>
      <c r="N19" s="136">
        <v>3.33</v>
      </c>
      <c r="O19" s="136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5681-4CEA-4AB1-A2C1-DFB1F2EF0A46}">
  <dimension ref="A1:O19"/>
  <sheetViews>
    <sheetView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2.96</v>
      </c>
      <c r="M5" s="63"/>
      <c r="N5" s="136"/>
      <c r="O5" s="136">
        <v>3.34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5.87</v>
      </c>
      <c r="L6" s="85">
        <f t="shared" si="0"/>
        <v>-0.35</v>
      </c>
      <c r="M6" s="63"/>
      <c r="N6" s="136">
        <v>6.22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N7-H7</f>
        <v>0</v>
      </c>
      <c r="L7" s="85">
        <f t="shared" si="0"/>
        <v>9.3699999999999992</v>
      </c>
      <c r="M7" s="63"/>
      <c r="N7" s="136"/>
      <c r="O7" s="136">
        <v>9.3699999999999992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N8-H8</f>
        <v>-10</v>
      </c>
      <c r="L8" s="85">
        <f t="shared" si="0"/>
        <v>6.48</v>
      </c>
      <c r="M8" s="63"/>
      <c r="N8" s="136"/>
      <c r="O8" s="137">
        <v>6.82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5.75</v>
      </c>
      <c r="M9" s="63"/>
      <c r="N9" s="159"/>
      <c r="O9" s="136">
        <v>6.32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5.92</v>
      </c>
      <c r="L10" s="85">
        <f t="shared" si="0"/>
        <v>-0.3</v>
      </c>
      <c r="M10" s="63"/>
      <c r="N10" s="136">
        <v>6.22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9.73</v>
      </c>
      <c r="L14" s="85">
        <f t="shared" si="0"/>
        <v>-0.56999999999999995</v>
      </c>
      <c r="M14" s="63"/>
      <c r="N14" s="136">
        <v>10.3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-1.0000000000000009E-2</v>
      </c>
      <c r="L15" s="85">
        <f t="shared" si="0"/>
        <v>-0.55000000000000004</v>
      </c>
      <c r="M15" s="63"/>
      <c r="N15" s="136">
        <v>0.54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15.139999999999999</v>
      </c>
      <c r="M18" s="63"/>
      <c r="N18" s="136"/>
      <c r="O18" s="136">
        <v>15.7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1.82</v>
      </c>
      <c r="L19" s="9">
        <f t="shared" si="0"/>
        <v>-0.32</v>
      </c>
      <c r="M19" s="9"/>
      <c r="N19" s="136">
        <v>2.14</v>
      </c>
      <c r="O19" s="136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28A6-C488-40EA-9060-8CFFA0C49A7C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15.72</v>
      </c>
      <c r="M5" s="63"/>
      <c r="N5" s="136"/>
      <c r="O5" s="136">
        <v>16.100000000000001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4.2200000000000006</v>
      </c>
      <c r="L6" s="85">
        <f t="shared" si="0"/>
        <v>-0.35</v>
      </c>
      <c r="M6" s="63"/>
      <c r="N6" s="136">
        <v>4.57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7.8</v>
      </c>
      <c r="M7" s="63"/>
      <c r="N7" s="136"/>
      <c r="O7" s="136">
        <v>7.8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5</v>
      </c>
      <c r="L8" s="85">
        <f t="shared" si="0"/>
        <v>-0.34</v>
      </c>
      <c r="M8" s="63"/>
      <c r="N8" s="136">
        <v>5.34</v>
      </c>
      <c r="O8" s="137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5.43</v>
      </c>
      <c r="M9" s="63"/>
      <c r="N9" s="159"/>
      <c r="O9" s="136">
        <v>6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5.74</v>
      </c>
      <c r="L10" s="85">
        <f t="shared" si="0"/>
        <v>-0.3</v>
      </c>
      <c r="M10" s="63"/>
      <c r="N10" s="136">
        <v>6.04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9.84</v>
      </c>
      <c r="M14" s="63"/>
      <c r="N14" s="136"/>
      <c r="O14" s="136">
        <v>10.41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-0.10000000000000003</v>
      </c>
      <c r="L15" s="85">
        <f t="shared" si="0"/>
        <v>-0.55000000000000004</v>
      </c>
      <c r="M15" s="63"/>
      <c r="N15" s="136">
        <v>0.45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11.719999999999999</v>
      </c>
      <c r="M18" s="63"/>
      <c r="N18" s="136"/>
      <c r="O18" s="136">
        <v>12.28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0.53</v>
      </c>
      <c r="L19" s="9">
        <f t="shared" si="0"/>
        <v>-0.32</v>
      </c>
      <c r="M19" s="9"/>
      <c r="N19" s="136">
        <v>0.85</v>
      </c>
      <c r="O19" s="136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9B76-6DFB-431C-85D7-910EFBB6199C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15.78</v>
      </c>
      <c r="M5" s="63"/>
      <c r="N5" s="136"/>
      <c r="O5" s="136">
        <v>16.16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4.45</v>
      </c>
      <c r="M6" s="63"/>
      <c r="N6" s="136"/>
      <c r="O6" s="136">
        <v>4.8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3.44</v>
      </c>
      <c r="L7" s="85">
        <f t="shared" si="0"/>
        <v>0</v>
      </c>
      <c r="M7" s="63"/>
      <c r="N7" s="136">
        <v>3.44</v>
      </c>
      <c r="O7" s="136"/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4.91</v>
      </c>
      <c r="M8" s="63"/>
      <c r="N8" s="136"/>
      <c r="O8" s="137">
        <v>5.25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3.27</v>
      </c>
      <c r="M9" s="63"/>
      <c r="N9" s="159"/>
      <c r="O9" s="136">
        <v>3.84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5.53</v>
      </c>
      <c r="L10" s="85">
        <f t="shared" si="0"/>
        <v>-0.3</v>
      </c>
      <c r="M10" s="63"/>
      <c r="N10" s="136">
        <v>5.83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8.129999999999999</v>
      </c>
      <c r="L14" s="85">
        <f t="shared" si="0"/>
        <v>-0.56999999999999995</v>
      </c>
      <c r="M14" s="63"/>
      <c r="N14" s="136">
        <v>8.6999999999999993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-0.26000000000000006</v>
      </c>
      <c r="L15" s="85">
        <f t="shared" si="0"/>
        <v>-0.55000000000000004</v>
      </c>
      <c r="M15" s="63"/>
      <c r="N15" s="136">
        <v>0.28999999999999998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6.2799999999999994</v>
      </c>
      <c r="L18" s="85">
        <f t="shared" si="0"/>
        <v>-0.56000000000000005</v>
      </c>
      <c r="M18" s="63"/>
      <c r="N18" s="136">
        <v>6.84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1.8499999999999999</v>
      </c>
      <c r="L19" s="9">
        <f t="shared" si="0"/>
        <v>-0.32</v>
      </c>
      <c r="M19" s="9"/>
      <c r="N19" s="136">
        <v>2.17</v>
      </c>
      <c r="O19" s="136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EC83-0597-4832-BA4F-4EE54185BEA2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A3" t="s">
        <v>53</v>
      </c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 t="e">
        <f t="shared" ref="L5:L19" si="0">O5-I5</f>
        <v>#VALUE!</v>
      </c>
      <c r="M5" s="63"/>
      <c r="N5" s="136"/>
      <c r="O5" s="136" t="s">
        <v>164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6.73</v>
      </c>
      <c r="L6" s="85">
        <f t="shared" si="0"/>
        <v>-0.35</v>
      </c>
      <c r="M6" s="63"/>
      <c r="N6" s="136">
        <v>7.08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8.91</v>
      </c>
      <c r="M7" s="63"/>
      <c r="N7" s="136"/>
      <c r="O7" s="136">
        <v>8.91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5.45</v>
      </c>
      <c r="M8" s="63"/>
      <c r="N8" s="136"/>
      <c r="O8" s="137">
        <v>5.79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3.68</v>
      </c>
      <c r="M9" s="63"/>
      <c r="N9" s="159"/>
      <c r="O9" s="136">
        <v>4.25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</v>
      </c>
      <c r="L10" s="85">
        <f t="shared" si="0"/>
        <v>-0.3</v>
      </c>
      <c r="M10" s="63"/>
      <c r="N10" s="136">
        <v>6.2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9.2799999999999994</v>
      </c>
      <c r="M14" s="63"/>
      <c r="N14" s="136"/>
      <c r="O14" s="136">
        <v>9.85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0.64999999999999991</v>
      </c>
      <c r="M15" s="63"/>
      <c r="N15" s="136"/>
      <c r="O15" s="136">
        <v>1.2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6.2799999999999994</v>
      </c>
      <c r="L18" s="85">
        <f t="shared" si="0"/>
        <v>-0.56000000000000005</v>
      </c>
      <c r="M18" s="63"/>
      <c r="N18" s="136">
        <v>6.84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1.54</v>
      </c>
      <c r="L19" s="9">
        <f t="shared" si="0"/>
        <v>-0.32</v>
      </c>
      <c r="M19" s="9"/>
      <c r="N19" s="136">
        <v>1.86</v>
      </c>
      <c r="O19" s="136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82C6-28EA-49D7-96E6-191A38DBC3E1}">
  <dimension ref="A1:O19"/>
  <sheetViews>
    <sheetView workbookViewId="0">
      <selection activeCell="H15" sqref="H15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4.62</v>
      </c>
      <c r="L5" s="85">
        <f t="shared" ref="L5:L19" si="0">O5-I5</f>
        <v>-0.38</v>
      </c>
      <c r="M5" s="63"/>
      <c r="N5" s="136">
        <v>5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7.12</v>
      </c>
      <c r="L6" s="85">
        <f t="shared" si="0"/>
        <v>-0.35</v>
      </c>
      <c r="M6" s="63"/>
      <c r="N6" s="136">
        <v>7.47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9.49</v>
      </c>
      <c r="M7" s="63"/>
      <c r="N7" s="136"/>
      <c r="O7" s="136">
        <v>9.49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5.83</v>
      </c>
      <c r="M8" s="63"/>
      <c r="N8" s="136"/>
      <c r="O8" s="137">
        <v>6.17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4.3099999999999996</v>
      </c>
      <c r="M9" s="63"/>
      <c r="N9" s="159"/>
      <c r="O9" s="136">
        <v>4.88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5.8100000000000005</v>
      </c>
      <c r="L10" s="85">
        <f t="shared" si="0"/>
        <v>-0.3</v>
      </c>
      <c r="M10" s="63"/>
      <c r="N10" s="136">
        <v>6.11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9.65</v>
      </c>
      <c r="L14" s="85">
        <f t="shared" si="0"/>
        <v>-0.56999999999999995</v>
      </c>
      <c r="M14" s="63"/>
      <c r="N14" s="136">
        <v>10.220000000000001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-4.0000000000000036E-2</v>
      </c>
      <c r="L15" s="85">
        <f t="shared" si="0"/>
        <v>-0.55000000000000004</v>
      </c>
      <c r="M15" s="63"/>
      <c r="N15" s="136">
        <v>0.51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 t="e">
        <f t="shared" si="1"/>
        <v>#VALUE!</v>
      </c>
      <c r="L18" s="85">
        <f t="shared" si="0"/>
        <v>-0.56000000000000005</v>
      </c>
      <c r="M18" s="63"/>
      <c r="N18" s="136" t="s">
        <v>166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1.6899999999999997</v>
      </c>
      <c r="L19" s="9">
        <f t="shared" si="0"/>
        <v>-0.32</v>
      </c>
      <c r="M19" s="9"/>
      <c r="N19" s="136">
        <v>2.0099999999999998</v>
      </c>
      <c r="O19" s="136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3882-FD30-4191-A2B1-A3D1AA64EEDE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15.62</v>
      </c>
      <c r="M5" s="63"/>
      <c r="N5" s="136"/>
      <c r="O5" s="136">
        <v>16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10.25</v>
      </c>
      <c r="M6" s="63"/>
      <c r="N6" s="136"/>
      <c r="O6" s="136">
        <v>10.6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13</v>
      </c>
      <c r="M7" s="63"/>
      <c r="N7" s="136"/>
      <c r="O7" s="136">
        <v>13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6.9</v>
      </c>
      <c r="M8" s="63"/>
      <c r="N8" s="136"/>
      <c r="O8" s="160">
        <v>7.24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4.9799999999999995</v>
      </c>
      <c r="M9" s="63"/>
      <c r="N9" s="159"/>
      <c r="O9" s="136">
        <v>5.55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5.8100000000000005</v>
      </c>
      <c r="L10" s="85">
        <f t="shared" si="0"/>
        <v>-0.3</v>
      </c>
      <c r="M10" s="63"/>
      <c r="N10" s="136">
        <v>6.11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11.28</v>
      </c>
      <c r="M14" s="63"/>
      <c r="N14" s="136"/>
      <c r="O14" s="136">
        <v>11.85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1.0000000000000009E-2</v>
      </c>
      <c r="L15" s="85">
        <f t="shared" si="0"/>
        <v>-0.55000000000000004</v>
      </c>
      <c r="M15" s="63"/>
      <c r="N15" s="136">
        <v>0.56000000000000005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6.43</v>
      </c>
      <c r="L18" s="85">
        <f t="shared" si="0"/>
        <v>-0.56000000000000005</v>
      </c>
      <c r="M18" s="63"/>
      <c r="N18" s="136">
        <v>6.99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2.5300000000000002</v>
      </c>
      <c r="L19" s="9">
        <f t="shared" si="0"/>
        <v>-0.32</v>
      </c>
      <c r="M19" s="9"/>
      <c r="N19" s="136">
        <v>2.85</v>
      </c>
      <c r="O19" s="136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930E-9C32-4FBE-B066-5D1F015760BE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 t="e">
        <f>N5-I5</f>
        <v>#VALUE!</v>
      </c>
      <c r="L5" s="85">
        <f t="shared" ref="L5:L19" si="0">O5-I5</f>
        <v>-0.38</v>
      </c>
      <c r="M5" s="63"/>
      <c r="N5" s="136" t="s">
        <v>169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11.09</v>
      </c>
      <c r="M6" s="63"/>
      <c r="N6" s="136"/>
      <c r="O6" s="136">
        <v>11.44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14.63</v>
      </c>
      <c r="M7" s="63"/>
      <c r="N7" s="136"/>
      <c r="O7" s="136">
        <v>14.63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7.83</v>
      </c>
      <c r="M8" s="63"/>
      <c r="N8" s="136"/>
      <c r="O8" s="160">
        <v>8.17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5.8599999999999994</v>
      </c>
      <c r="M9" s="63"/>
      <c r="N9" s="159"/>
      <c r="O9" s="136">
        <v>6.43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5.9300000000000006</v>
      </c>
      <c r="L10" s="85">
        <f t="shared" si="0"/>
        <v>-0.3</v>
      </c>
      <c r="M10" s="63"/>
      <c r="N10" s="136">
        <v>6.23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</v>
      </c>
      <c r="M14" s="63"/>
      <c r="N14" s="136"/>
      <c r="O14" s="136">
        <v>12.57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0.14999999999999991</v>
      </c>
      <c r="L15" s="85">
        <f t="shared" si="0"/>
        <v>-0.55000000000000004</v>
      </c>
      <c r="M15" s="63"/>
      <c r="N15" s="136">
        <v>0.7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6.6199999999999992</v>
      </c>
      <c r="L18" s="85">
        <f t="shared" si="0"/>
        <v>-0.56000000000000005</v>
      </c>
      <c r="M18" s="63"/>
      <c r="N18" s="136">
        <v>7.18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2.7</v>
      </c>
      <c r="L19" s="9">
        <f t="shared" si="0"/>
        <v>-0.32</v>
      </c>
      <c r="M19" s="9"/>
      <c r="N19" s="136">
        <v>3.02</v>
      </c>
      <c r="O19" s="136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1C0B-B36B-4289-A423-5D2D454BD1A4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168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 t="e">
        <f>N5-I5</f>
        <v>#VALUE!</v>
      </c>
      <c r="L5" s="85">
        <f t="shared" ref="L5:L19" si="0">O5-I5</f>
        <v>-0.38</v>
      </c>
      <c r="M5" s="63"/>
      <c r="N5" s="235" t="s">
        <v>164</v>
      </c>
      <c r="O5" s="2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11.610000000000001</v>
      </c>
      <c r="M6" s="63"/>
      <c r="N6" s="136"/>
      <c r="O6" s="136">
        <v>11.96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16.72</v>
      </c>
      <c r="M7" s="63"/>
      <c r="N7" s="136"/>
      <c r="O7" s="136">
        <v>16.72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8.84</v>
      </c>
      <c r="M8" s="63"/>
      <c r="N8" s="136"/>
      <c r="O8" s="160">
        <v>9.18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6.33</v>
      </c>
      <c r="M9" s="63"/>
      <c r="N9" s="159"/>
      <c r="O9" s="136">
        <v>6.9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5.9300000000000006</v>
      </c>
      <c r="L10" s="85">
        <f t="shared" si="0"/>
        <v>-0.3</v>
      </c>
      <c r="M10" s="63"/>
      <c r="N10" s="136">
        <v>6.23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12.75</v>
      </c>
      <c r="M14" s="63"/>
      <c r="N14" s="136"/>
      <c r="O14" s="136">
        <v>13.32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0.16999999999999993</v>
      </c>
      <c r="L15" s="85">
        <f t="shared" si="0"/>
        <v>-0.55000000000000004</v>
      </c>
      <c r="M15" s="63"/>
      <c r="N15" s="136">
        <v>0.72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13.87</v>
      </c>
      <c r="M18" s="63"/>
      <c r="N18" s="136"/>
      <c r="O18" s="136">
        <v>14.43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3.1300000000000003</v>
      </c>
      <c r="L19" s="9">
        <f t="shared" si="0"/>
        <v>-0.32</v>
      </c>
      <c r="M19" s="9"/>
      <c r="N19" s="136">
        <v>3.45</v>
      </c>
      <c r="O19" s="136"/>
    </row>
  </sheetData>
  <mergeCells count="1">
    <mergeCell ref="N5:O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D289-8E74-4E9D-B9BC-A20D1CD5EA3B}">
  <dimension ref="A1:O19"/>
  <sheetViews>
    <sheetView workbookViewId="0">
      <selection activeCell="P15" sqref="P15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 t="e">
        <f>N5-I5</f>
        <v>#VALUE!</v>
      </c>
      <c r="L5" s="85">
        <f t="shared" ref="L5:L19" si="0">O5-I5</f>
        <v>-0.38</v>
      </c>
      <c r="M5" s="63"/>
      <c r="N5" s="136" t="s">
        <v>169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11.39</v>
      </c>
      <c r="M6" s="63"/>
      <c r="N6" s="136"/>
      <c r="O6" s="136">
        <v>11.74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15.43</v>
      </c>
      <c r="M7" s="63"/>
      <c r="N7" s="136"/>
      <c r="O7" s="136">
        <v>15.43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9.5500000000000007</v>
      </c>
      <c r="M8" s="63"/>
      <c r="N8" s="136"/>
      <c r="O8" s="160">
        <v>9.89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7.3599999999999994</v>
      </c>
      <c r="M9" s="63"/>
      <c r="N9" s="159"/>
      <c r="O9" s="136">
        <v>7.93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6.15</v>
      </c>
      <c r="L10" s="85">
        <f t="shared" si="0"/>
        <v>-0.3</v>
      </c>
      <c r="M10" s="63"/>
      <c r="N10" s="136">
        <v>6.45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13.459999999999999</v>
      </c>
      <c r="M14" s="63"/>
      <c r="N14" s="136"/>
      <c r="O14" s="136">
        <v>14.03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0.27999999999999992</v>
      </c>
      <c r="L15" s="85">
        <f t="shared" si="0"/>
        <v>-0.55000000000000004</v>
      </c>
      <c r="M15" s="63"/>
      <c r="N15" s="136">
        <v>0.83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13.879999999999999</v>
      </c>
      <c r="M18" s="63"/>
      <c r="N18" s="136"/>
      <c r="O18" s="136">
        <v>14.44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3.8800000000000003</v>
      </c>
      <c r="L19" s="9">
        <f t="shared" si="0"/>
        <v>-0.32</v>
      </c>
      <c r="M19" s="9"/>
      <c r="N19" s="136">
        <v>4.2</v>
      </c>
      <c r="O19" s="136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9102-8EAA-47CA-A0A1-ACC829A4D2A4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35.85546875" bestFit="1" customWidth="1"/>
    <col min="3" max="3" width="15.85546875" customWidth="1"/>
    <col min="4" max="4" width="9.7109375" customWidth="1"/>
    <col min="5" max="5" width="7" customWidth="1"/>
    <col min="6" max="6" width="7.85546875" customWidth="1"/>
    <col min="7" max="7" width="11" customWidth="1"/>
    <col min="8" max="8" width="10.42578125" customWidth="1"/>
    <col min="9" max="9" width="9.5703125" customWidth="1"/>
    <col min="10" max="10" width="10.85546875" customWidth="1"/>
    <col min="1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 t="e">
        <f>N5-I5</f>
        <v>#VALUE!</v>
      </c>
      <c r="L5" s="85">
        <f t="shared" ref="L5:L19" si="0">O5-I5</f>
        <v>-0.38</v>
      </c>
      <c r="M5" s="63"/>
      <c r="N5" s="136" t="s">
        <v>169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11.44</v>
      </c>
      <c r="M6" s="63"/>
      <c r="N6" s="136"/>
      <c r="O6" s="136">
        <v>11.79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16.82</v>
      </c>
      <c r="M7" s="63"/>
      <c r="N7" s="136"/>
      <c r="O7" s="136">
        <v>16.82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10.15</v>
      </c>
      <c r="M8" s="63"/>
      <c r="N8" s="136"/>
      <c r="O8" s="160">
        <v>10.49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7.8900000000000006</v>
      </c>
      <c r="M9" s="63"/>
      <c r="N9" s="159"/>
      <c r="O9" s="136">
        <v>8.4600000000000009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6.13</v>
      </c>
      <c r="L10" s="85">
        <f t="shared" si="0"/>
        <v>-0.3</v>
      </c>
      <c r="M10" s="63"/>
      <c r="N10" s="136">
        <v>6.43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13.959999999999999</v>
      </c>
      <c r="M14" s="63"/>
      <c r="N14" s="136"/>
      <c r="O14" s="136">
        <v>14.53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1.0799999999999998</v>
      </c>
      <c r="M15" s="63"/>
      <c r="N15" s="136"/>
      <c r="O15" s="136">
        <v>1.63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13.469999999999999</v>
      </c>
      <c r="M18" s="63"/>
      <c r="N18" s="136"/>
      <c r="O18" s="136">
        <v>14.03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4.12</v>
      </c>
      <c r="L19" s="9">
        <f t="shared" si="0"/>
        <v>-0.32</v>
      </c>
      <c r="M19" s="9"/>
      <c r="N19" s="136">
        <v>4.4400000000000004</v>
      </c>
      <c r="O19" s="136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ECEB1-D912-474C-9D52-7788E864C28B}">
  <dimension ref="A1:O19"/>
  <sheetViews>
    <sheetView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 t="e">
        <f>N5-I5</f>
        <v>#VALUE!</v>
      </c>
      <c r="L5" s="85">
        <f t="shared" ref="L5:L19" si="0">O5-I5</f>
        <v>-0.38</v>
      </c>
      <c r="M5" s="63"/>
      <c r="N5" s="136" t="s">
        <v>169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7.7100000000000009</v>
      </c>
      <c r="L6" s="85">
        <f t="shared" si="0"/>
        <v>-0.35</v>
      </c>
      <c r="M6" s="63"/>
      <c r="N6" s="136">
        <v>8.06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10.3</v>
      </c>
      <c r="M7" s="63"/>
      <c r="N7" s="136"/>
      <c r="O7" s="136">
        <v>10.3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8.58</v>
      </c>
      <c r="M8" s="63"/>
      <c r="N8" s="136"/>
      <c r="O8" s="160">
        <v>8.92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5.34</v>
      </c>
      <c r="L9" s="85">
        <f t="shared" si="0"/>
        <v>-0.56999999999999995</v>
      </c>
      <c r="M9" s="63"/>
      <c r="N9" s="159">
        <v>5.91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5.91</v>
      </c>
      <c r="L10" s="85">
        <f t="shared" si="0"/>
        <v>-0.3</v>
      </c>
      <c r="M10" s="63"/>
      <c r="N10" s="136">
        <v>6.21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12.209999999999999</v>
      </c>
      <c r="M14" s="63"/>
      <c r="N14" s="136"/>
      <c r="O14" s="136">
        <v>12.78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0.91999999999999993</v>
      </c>
      <c r="M15" s="63"/>
      <c r="N15" s="136"/>
      <c r="O15" s="136">
        <v>1.47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13.5</v>
      </c>
      <c r="M18" s="63"/>
      <c r="N18" s="136"/>
      <c r="O18" s="136">
        <v>14.06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2.23</v>
      </c>
      <c r="L19" s="9">
        <f t="shared" si="0"/>
        <v>-0.32</v>
      </c>
      <c r="M19" s="9"/>
      <c r="N19" s="136">
        <v>2.5499999999999998</v>
      </c>
      <c r="O19" s="136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661E-9840-4AB7-90ED-86ADF46401C6}">
  <dimension ref="A1:O19"/>
  <sheetViews>
    <sheetView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173</v>
      </c>
      <c r="D2" s="1"/>
      <c r="E2" s="1"/>
      <c r="F2" s="1"/>
      <c r="G2" s="1"/>
      <c r="H2" s="1"/>
      <c r="I2" s="1"/>
      <c r="J2" s="1"/>
    </row>
    <row r="3" spans="1:15" ht="20.25" customHeight="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3.74</v>
      </c>
      <c r="M5" s="63"/>
      <c r="N5" s="136"/>
      <c r="O5" s="136">
        <v>4.12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3.9999999999999996</v>
      </c>
      <c r="L6" s="85">
        <f t="shared" si="0"/>
        <v>-0.35</v>
      </c>
      <c r="M6" s="63"/>
      <c r="N6" s="136">
        <v>4.3499999999999996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6.63</v>
      </c>
      <c r="M7" s="63"/>
      <c r="N7" s="136"/>
      <c r="O7" s="136">
        <v>6.63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-0.34</v>
      </c>
      <c r="M8" s="63"/>
      <c r="N8" s="136"/>
      <c r="O8" s="160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4.47</v>
      </c>
      <c r="M9" s="63"/>
      <c r="N9" s="159"/>
      <c r="O9" s="136">
        <v>5.04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</v>
      </c>
      <c r="L10" s="85">
        <f t="shared" si="0"/>
        <v>-0.3</v>
      </c>
      <c r="M10" s="63"/>
      <c r="N10" s="136">
        <v>6.2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10.61</v>
      </c>
      <c r="L14" s="85">
        <f t="shared" si="0"/>
        <v>-0.56999999999999995</v>
      </c>
      <c r="M14" s="63"/>
      <c r="N14" s="136">
        <v>11.18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0.60999999999999988</v>
      </c>
      <c r="M15" s="63"/>
      <c r="N15" s="136"/>
      <c r="O15" s="136">
        <v>1.1599999999999999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13.729999999999999</v>
      </c>
      <c r="M18" s="63"/>
      <c r="N18" s="136"/>
      <c r="O18" s="136">
        <v>14.29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1.6899999999999997</v>
      </c>
      <c r="L19" s="9">
        <f t="shared" si="0"/>
        <v>-0.32</v>
      </c>
      <c r="M19" s="9"/>
      <c r="N19" s="136">
        <v>2.0099999999999998</v>
      </c>
      <c r="O19" s="136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8C0E7-DA66-42FD-8048-4E8C9CCCCC02}">
  <dimension ref="A1:O19"/>
  <sheetViews>
    <sheetView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2.63</v>
      </c>
      <c r="M5" s="63"/>
      <c r="N5" s="136"/>
      <c r="O5" s="136">
        <v>3.01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4.8900000000000006</v>
      </c>
      <c r="M6" s="63"/>
      <c r="N6" s="136"/>
      <c r="O6" s="136">
        <v>5.24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4.24</v>
      </c>
      <c r="M7" s="63"/>
      <c r="N7" s="136"/>
      <c r="O7" s="136">
        <v>4.24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4.9000000000000004</v>
      </c>
      <c r="M8" s="63"/>
      <c r="N8" s="136"/>
      <c r="O8" s="160">
        <v>5.24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3.5500000000000003</v>
      </c>
      <c r="L9" s="85">
        <f t="shared" si="0"/>
        <v>-0.56999999999999995</v>
      </c>
      <c r="M9" s="63"/>
      <c r="N9" s="159">
        <v>4.12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5.88</v>
      </c>
      <c r="L10" s="85">
        <f t="shared" si="0"/>
        <v>-0.3</v>
      </c>
      <c r="M10" s="63"/>
      <c r="N10" s="136">
        <v>6.18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9.67</v>
      </c>
      <c r="L14" s="85">
        <f t="shared" si="0"/>
        <v>-0.56999999999999995</v>
      </c>
      <c r="M14" s="63"/>
      <c r="N14" s="136">
        <v>10.24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0.82000000000000006</v>
      </c>
      <c r="M15" s="63"/>
      <c r="N15" s="136"/>
      <c r="O15" s="136">
        <v>1.37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13.719999999999999</v>
      </c>
      <c r="M18" s="63"/>
      <c r="N18" s="136"/>
      <c r="O18" s="136">
        <v>14.28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1.7299999999999998</v>
      </c>
      <c r="L19" s="9">
        <f t="shared" si="0"/>
        <v>-0.32</v>
      </c>
      <c r="M19" s="9"/>
      <c r="N19" s="136">
        <v>2.0499999999999998</v>
      </c>
      <c r="O19" s="136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1858-1600-4D47-9669-74BD4D1F75BF}">
  <dimension ref="A1:O19"/>
  <sheetViews>
    <sheetView workbookViewId="0">
      <selection activeCell="C15" sqref="C15:I15"/>
    </sheetView>
  </sheetViews>
  <sheetFormatPr defaultRowHeight="12.75" x14ac:dyDescent="0.2"/>
  <cols>
    <col min="1" max="1" width="11.42578125" customWidth="1"/>
    <col min="2" max="2" width="35.855468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3.8899999999999997</v>
      </c>
      <c r="M5" s="63"/>
      <c r="N5" s="136"/>
      <c r="O5" s="136">
        <f>19.27-15</f>
        <v>4.2699999999999996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6.0499999999999989</v>
      </c>
      <c r="M6" s="63"/>
      <c r="N6" s="136"/>
      <c r="O6" s="136">
        <f>21.4-15</f>
        <v>6.3999999999999986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6.66</v>
      </c>
      <c r="M7" s="63"/>
      <c r="N7" s="136"/>
      <c r="O7" s="136">
        <f>21.66-15</f>
        <v>6.66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5.3500000000000014</v>
      </c>
      <c r="M8" s="63"/>
      <c r="N8" s="136"/>
      <c r="O8" s="136">
        <f>20.69-15</f>
        <v>5.6900000000000013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3.5900000000000003</v>
      </c>
      <c r="L9" s="85">
        <f t="shared" si="0"/>
        <v>-0.56999999999999995</v>
      </c>
      <c r="M9" s="63"/>
      <c r="N9" s="136">
        <f>19.16-15</f>
        <v>4.16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5.8499999999999988</v>
      </c>
      <c r="L10" s="85">
        <f t="shared" si="0"/>
        <v>-0.3</v>
      </c>
      <c r="M10" s="63"/>
      <c r="N10" s="136">
        <f>21.15-15</f>
        <v>6.1499999999999986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8.93</v>
      </c>
      <c r="L14" s="85">
        <f t="shared" si="0"/>
        <v>-0.56999999999999995</v>
      </c>
      <c r="M14" s="63"/>
      <c r="N14" s="136">
        <f>24.5-15</f>
        <v>9.5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</v>
      </c>
      <c r="L15" s="85">
        <f t="shared" si="0"/>
        <v>-0.55000000000000004</v>
      </c>
      <c r="M15" s="63"/>
      <c r="N15" s="136">
        <v>0.55000000000000004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15.4</v>
      </c>
      <c r="M18" s="63"/>
      <c r="N18" s="136"/>
      <c r="O18" s="136">
        <f>30.96-15</f>
        <v>15.96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1.4699999999999991</v>
      </c>
      <c r="L19" s="9">
        <f t="shared" si="0"/>
        <v>-0.32</v>
      </c>
      <c r="M19" s="9"/>
      <c r="N19" s="136">
        <f>16.79-15</f>
        <v>1.7899999999999991</v>
      </c>
      <c r="O19" s="136"/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20CEA-C217-4F6D-A84B-5270D398B7C8}">
  <dimension ref="A1:O19"/>
  <sheetViews>
    <sheetView workbookViewId="0">
      <selection activeCell="O22" sqref="O22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2.39</v>
      </c>
      <c r="M5" s="63"/>
      <c r="N5" s="136"/>
      <c r="O5" s="136">
        <v>2.77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5.46</v>
      </c>
      <c r="M6" s="63"/>
      <c r="N6" s="136"/>
      <c r="O6" s="136">
        <v>5.81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3.59</v>
      </c>
      <c r="M7" s="63"/>
      <c r="N7" s="136"/>
      <c r="O7" s="136">
        <v>3.59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5.05</v>
      </c>
      <c r="M8" s="63"/>
      <c r="N8" s="136"/>
      <c r="O8" s="136">
        <v>5.39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3.72</v>
      </c>
      <c r="M9" s="63"/>
      <c r="N9" s="136"/>
      <c r="O9" s="136">
        <v>4.29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5.76</v>
      </c>
      <c r="L10" s="85">
        <f t="shared" si="0"/>
        <v>-0.3</v>
      </c>
      <c r="M10" s="63"/>
      <c r="N10" s="136">
        <v>6.06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8.1999999999999993</v>
      </c>
      <c r="L14" s="85">
        <f t="shared" si="0"/>
        <v>-0.56999999999999995</v>
      </c>
      <c r="M14" s="63"/>
      <c r="N14" s="136">
        <v>8.77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-6.0000000000000053E-2</v>
      </c>
      <c r="L15" s="85">
        <f t="shared" si="0"/>
        <v>-0.55000000000000004</v>
      </c>
      <c r="M15" s="63"/>
      <c r="N15" s="136">
        <v>0.49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11.299999999999999</v>
      </c>
      <c r="M18" s="63"/>
      <c r="N18" s="136"/>
      <c r="O18" s="136">
        <v>11.86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1.3699999999999999</v>
      </c>
      <c r="L19" s="9">
        <f t="shared" si="0"/>
        <v>-0.32</v>
      </c>
      <c r="M19" s="9"/>
      <c r="N19" s="136">
        <v>1.69</v>
      </c>
      <c r="O19" s="136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82B8-AD69-4677-BD14-9F656A072F07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1.92</v>
      </c>
      <c r="L5" s="85">
        <f t="shared" ref="L5:L19" si="0">O5-I5</f>
        <v>-0.38</v>
      </c>
      <c r="M5" s="63"/>
      <c r="N5" s="136">
        <v>2.2999999999999998</v>
      </c>
      <c r="O5" s="136"/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4.3500000000000005</v>
      </c>
      <c r="M6" s="63"/>
      <c r="N6" s="136"/>
      <c r="O6" s="136">
        <v>4.7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3.39</v>
      </c>
      <c r="M7" s="63"/>
      <c r="N7" s="136"/>
      <c r="O7" s="136">
        <v>3.39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4.49</v>
      </c>
      <c r="M8" s="63"/>
      <c r="N8" s="136"/>
      <c r="O8" s="160">
        <v>4.83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2.93</v>
      </c>
      <c r="L9" s="85">
        <f t="shared" si="0"/>
        <v>-0.56999999999999995</v>
      </c>
      <c r="M9" s="63"/>
      <c r="N9" s="159">
        <v>3.5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5.5600000000000005</v>
      </c>
      <c r="L10" s="85">
        <f t="shared" si="0"/>
        <v>-0.3</v>
      </c>
      <c r="M10" s="63"/>
      <c r="N10" s="136">
        <v>5.86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6.34</v>
      </c>
      <c r="L14" s="85">
        <f t="shared" si="0"/>
        <v>-0.56999999999999995</v>
      </c>
      <c r="M14" s="63"/>
      <c r="N14" s="136">
        <v>6.91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-0.18000000000000005</v>
      </c>
      <c r="L15" s="85">
        <f t="shared" si="0"/>
        <v>-0.55000000000000004</v>
      </c>
      <c r="M15" s="63"/>
      <c r="N15" s="136">
        <v>0.37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6.2799999999999994</v>
      </c>
      <c r="L18" s="85">
        <f t="shared" si="0"/>
        <v>-0.56000000000000005</v>
      </c>
      <c r="M18" s="63"/>
      <c r="N18" s="136">
        <v>6.84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1.55</v>
      </c>
      <c r="L19" s="9">
        <f t="shared" si="0"/>
        <v>-0.32</v>
      </c>
      <c r="M19" s="9"/>
      <c r="N19" s="136">
        <v>1.87</v>
      </c>
      <c r="O19" s="136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35BE-940D-4A38-A196-9AD22F9BBCE6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3.79</v>
      </c>
      <c r="M5" s="63"/>
      <c r="N5" s="136"/>
      <c r="O5" s="136">
        <v>4.17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4.0600000000000005</v>
      </c>
      <c r="L6" s="85">
        <f t="shared" si="0"/>
        <v>-0.35</v>
      </c>
      <c r="M6" s="63"/>
      <c r="N6" s="136">
        <v>4.41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6.89</v>
      </c>
      <c r="M7" s="63"/>
      <c r="N7" s="136"/>
      <c r="O7" s="136">
        <v>6.89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5.46</v>
      </c>
      <c r="M8" s="63"/>
      <c r="N8" s="136"/>
      <c r="O8" s="160">
        <v>5.8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3.7399999999999998</v>
      </c>
      <c r="L9" s="85">
        <f t="shared" si="0"/>
        <v>-0.56999999999999995</v>
      </c>
      <c r="M9" s="63"/>
      <c r="N9" s="159">
        <v>4.3099999999999996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5.84</v>
      </c>
      <c r="L10" s="85">
        <f t="shared" si="0"/>
        <v>-0.3</v>
      </c>
      <c r="M10" s="63"/>
      <c r="N10" s="136">
        <v>6.14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9.32</v>
      </c>
      <c r="M14" s="63"/>
      <c r="N14" s="136"/>
      <c r="O14" s="136">
        <v>9.89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0.57000000000000006</v>
      </c>
      <c r="M15" s="63"/>
      <c r="N15" s="136"/>
      <c r="O15" s="136">
        <v>1.1200000000000001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11.51</v>
      </c>
      <c r="M18" s="63"/>
      <c r="N18" s="136"/>
      <c r="O18" s="136">
        <v>12.07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1.8699999999999999</v>
      </c>
      <c r="L19" s="9">
        <f t="shared" si="0"/>
        <v>-0.32</v>
      </c>
      <c r="M19" s="9"/>
      <c r="N19" s="136">
        <v>2.19</v>
      </c>
      <c r="O19" s="136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1D04-FA0E-432B-8212-CAC47B076879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5.5600000000000005</v>
      </c>
      <c r="M5" s="63"/>
      <c r="N5" s="136"/>
      <c r="O5" s="136">
        <v>5.94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8.77</v>
      </c>
      <c r="M6" s="63"/>
      <c r="N6" s="136"/>
      <c r="O6" s="136">
        <v>9.1199999999999992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10.44</v>
      </c>
      <c r="M7" s="63"/>
      <c r="N7" s="136"/>
      <c r="O7" s="136">
        <v>10.44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6.34</v>
      </c>
      <c r="M8" s="63"/>
      <c r="N8" s="136"/>
      <c r="O8" s="160">
        <v>6.68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5.77</v>
      </c>
      <c r="M9" s="63"/>
      <c r="N9" s="159"/>
      <c r="O9" s="136">
        <v>6.34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6.01</v>
      </c>
      <c r="L10" s="85">
        <f t="shared" si="0"/>
        <v>-0.3</v>
      </c>
      <c r="M10" s="63"/>
      <c r="N10" s="136">
        <v>6.31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7.43</v>
      </c>
      <c r="L14" s="85">
        <f t="shared" si="0"/>
        <v>-0.56999999999999995</v>
      </c>
      <c r="M14" s="63"/>
      <c r="N14" s="136">
        <v>8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9.9999999999999978E-2</v>
      </c>
      <c r="L15" s="85">
        <f t="shared" si="0"/>
        <v>-0.55000000000000004</v>
      </c>
      <c r="M15" s="63"/>
      <c r="N15" s="136">
        <v>0.65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6.4399999999999995</v>
      </c>
      <c r="L18" s="85">
        <f t="shared" si="0"/>
        <v>-0.56000000000000005</v>
      </c>
      <c r="M18" s="63"/>
      <c r="N18" s="136">
        <v>7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1.89</v>
      </c>
      <c r="L19" s="9">
        <f t="shared" si="0"/>
        <v>-0.32</v>
      </c>
      <c r="M19" s="9"/>
      <c r="N19" s="136">
        <v>2.21</v>
      </c>
      <c r="O19" s="136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FD00-E1FB-49FB-9CBA-31EB9AA16686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5.8554687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179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6.12</v>
      </c>
      <c r="M5" s="63"/>
      <c r="N5" s="136"/>
      <c r="O5" s="136">
        <v>6.5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11.05</v>
      </c>
      <c r="M6" s="63"/>
      <c r="N6" s="136"/>
      <c r="O6" s="136">
        <v>11.4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13.49</v>
      </c>
      <c r="M7" s="63"/>
      <c r="N7" s="136"/>
      <c r="O7" s="136">
        <v>13.49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5.32</v>
      </c>
      <c r="L8" s="85">
        <f t="shared" si="0"/>
        <v>-0.34</v>
      </c>
      <c r="M8" s="63"/>
      <c r="N8" s="136">
        <v>5.66</v>
      </c>
      <c r="O8" s="160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6.83</v>
      </c>
      <c r="M9" s="63"/>
      <c r="N9" s="159"/>
      <c r="O9" s="136">
        <v>7.4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</v>
      </c>
      <c r="L10" s="85">
        <f t="shared" si="0"/>
        <v>-0.3</v>
      </c>
      <c r="M10" s="63"/>
      <c r="N10" s="136">
        <v>6.2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11.42</v>
      </c>
      <c r="L14" s="85">
        <f t="shared" si="0"/>
        <v>-0.56999999999999995</v>
      </c>
      <c r="M14" s="63"/>
      <c r="N14" s="136">
        <v>11.99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0.17999999999999994</v>
      </c>
      <c r="L15" s="85">
        <f t="shared" si="0"/>
        <v>-0.55000000000000004</v>
      </c>
      <c r="M15" s="63"/>
      <c r="N15" s="136">
        <v>0.73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10.61</v>
      </c>
      <c r="M18" s="63"/>
      <c r="N18" s="136"/>
      <c r="O18" s="136">
        <v>11.17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2.66</v>
      </c>
      <c r="L19" s="9">
        <f t="shared" si="0"/>
        <v>-0.32</v>
      </c>
      <c r="M19" s="9"/>
      <c r="N19" s="136">
        <v>2.98</v>
      </c>
      <c r="O19" s="136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A7DE-9263-4440-AD2E-0135913AC353}">
  <dimension ref="A1:O19"/>
  <sheetViews>
    <sheetView topLeftCell="C1" workbookViewId="0">
      <selection activeCell="L29" sqref="L2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7.9200000000000008</v>
      </c>
      <c r="M5" s="63"/>
      <c r="N5" s="136"/>
      <c r="O5" s="136">
        <v>8.3000000000000007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11.75</v>
      </c>
      <c r="M6" s="63"/>
      <c r="N6" s="136"/>
      <c r="O6" s="136">
        <v>12.1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12.1</v>
      </c>
      <c r="M7" s="63"/>
      <c r="N7" s="136"/>
      <c r="O7" s="136">
        <v>12.1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7.6899999999999995</v>
      </c>
      <c r="M8" s="63"/>
      <c r="N8" s="136"/>
      <c r="O8" s="160">
        <v>8.0299999999999994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5.9899999999999993</v>
      </c>
      <c r="M9" s="63"/>
      <c r="N9" s="159"/>
      <c r="O9" s="136">
        <v>6.56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5.9300000000000006</v>
      </c>
      <c r="L10" s="85">
        <f t="shared" si="0"/>
        <v>-0.3</v>
      </c>
      <c r="M10" s="63"/>
      <c r="N10" s="136">
        <v>6.23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11.41</v>
      </c>
      <c r="L14" s="85">
        <f t="shared" si="0"/>
        <v>-0.56999999999999995</v>
      </c>
      <c r="M14" s="63"/>
      <c r="N14" s="136">
        <v>11.98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0.17999999999999994</v>
      </c>
      <c r="L15" s="85">
        <f t="shared" si="0"/>
        <v>-0.55000000000000004</v>
      </c>
      <c r="M15" s="63"/>
      <c r="N15" s="136">
        <v>0.73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13.34</v>
      </c>
      <c r="M18" s="63"/>
      <c r="N18" s="136"/>
      <c r="O18" s="136">
        <v>13.9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2.68</v>
      </c>
      <c r="L19" s="9">
        <f t="shared" si="0"/>
        <v>-0.32</v>
      </c>
      <c r="M19" s="9"/>
      <c r="N19" s="136">
        <v>3</v>
      </c>
      <c r="O19" s="136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7549-1473-4DBB-A9F6-9A211D9DF44C}">
  <dimension ref="A1:O19"/>
  <sheetViews>
    <sheetView workbookViewId="0">
      <selection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7.34</v>
      </c>
      <c r="M5" s="63"/>
      <c r="N5" s="136"/>
      <c r="O5" s="136">
        <v>7.72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8.8000000000000007</v>
      </c>
      <c r="M6" s="63"/>
      <c r="N6" s="136"/>
      <c r="O6" s="136">
        <v>9.15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14.1</v>
      </c>
      <c r="M7" s="63"/>
      <c r="N7" s="136"/>
      <c r="O7" s="136">
        <v>14.1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8.2100000000000009</v>
      </c>
      <c r="M8" s="63"/>
      <c r="N8" s="136"/>
      <c r="O8" s="160">
        <v>8.5500000000000007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6.33</v>
      </c>
      <c r="M9" s="63"/>
      <c r="N9" s="159"/>
      <c r="O9" s="136">
        <v>6.9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6.01</v>
      </c>
      <c r="L10" s="85">
        <f t="shared" si="0"/>
        <v>-0.3</v>
      </c>
      <c r="M10" s="63"/>
      <c r="N10" s="136">
        <v>6.31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12.32</v>
      </c>
      <c r="M14" s="63"/>
      <c r="N14" s="136"/>
      <c r="O14" s="136">
        <v>12.89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0.14999999999999991</v>
      </c>
      <c r="L15" s="85">
        <f t="shared" si="0"/>
        <v>-0.55000000000000004</v>
      </c>
      <c r="M15" s="63"/>
      <c r="N15" s="136">
        <v>0.7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13.549999999999999</v>
      </c>
      <c r="M18" s="63"/>
      <c r="N18" s="136"/>
      <c r="O18" s="136">
        <v>14.11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2.77</v>
      </c>
      <c r="L19" s="9">
        <f t="shared" si="0"/>
        <v>-0.32</v>
      </c>
      <c r="M19" s="9"/>
      <c r="N19" s="136">
        <v>3.09</v>
      </c>
      <c r="O19" s="136"/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89B7-CE1F-432E-89DC-06074B3E9E01}">
  <dimension ref="A1:O19"/>
  <sheetViews>
    <sheetView workbookViewId="0">
      <selection activeCell="N11" sqref="N11:O13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7.19</v>
      </c>
      <c r="M5" s="63"/>
      <c r="N5" s="136"/>
      <c r="O5" s="136">
        <v>7.57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10.68</v>
      </c>
      <c r="M6" s="63"/>
      <c r="N6" s="136"/>
      <c r="O6" s="136">
        <v>11.03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13.88</v>
      </c>
      <c r="M7" s="63"/>
      <c r="N7" s="136"/>
      <c r="O7" s="136">
        <v>13.88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7.3100000000000005</v>
      </c>
      <c r="L8" s="85">
        <f t="shared" si="0"/>
        <v>-0.34</v>
      </c>
      <c r="M8" s="63"/>
      <c r="N8" s="136">
        <v>7.65</v>
      </c>
      <c r="O8" s="160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5.6499999999999995</v>
      </c>
      <c r="M9" s="63"/>
      <c r="N9" s="159"/>
      <c r="O9" s="136">
        <v>6.22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4</v>
      </c>
      <c r="L10" s="85">
        <f t="shared" si="0"/>
        <v>-0.3</v>
      </c>
      <c r="M10" s="63"/>
      <c r="N10" s="136">
        <v>4.3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12.03</v>
      </c>
      <c r="M14" s="63"/>
      <c r="N14" s="136"/>
      <c r="O14" s="136">
        <v>12.6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0.14999999999999991</v>
      </c>
      <c r="L15" s="85">
        <f t="shared" si="0"/>
        <v>-0.55000000000000004</v>
      </c>
      <c r="M15" s="63"/>
      <c r="N15" s="136">
        <v>0.7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13.86</v>
      </c>
      <c r="M18" s="63"/>
      <c r="N18" s="136"/>
      <c r="O18" s="136">
        <v>14.42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-0.32</v>
      </c>
      <c r="L19" s="9">
        <f t="shared" si="0"/>
        <v>2.93</v>
      </c>
      <c r="M19" s="9"/>
      <c r="N19" s="136"/>
      <c r="O19" s="136">
        <v>3.25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A006-668E-4D93-8ED3-7C877EA4189C}">
  <dimension ref="A1:O19"/>
  <sheetViews>
    <sheetView workbookViewId="0">
      <selection activeCell="O19" sqref="A1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6.1000000000000005</v>
      </c>
      <c r="M5" s="63"/>
      <c r="N5" s="136"/>
      <c r="O5" s="136">
        <v>6.48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9.15</v>
      </c>
      <c r="L6" s="85">
        <f t="shared" si="0"/>
        <v>-0.35</v>
      </c>
      <c r="M6" s="63"/>
      <c r="N6" s="136">
        <v>9.5</v>
      </c>
      <c r="O6" s="136"/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11.88</v>
      </c>
      <c r="M7" s="63"/>
      <c r="N7" s="136"/>
      <c r="O7" s="136">
        <v>11.88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8.34</v>
      </c>
      <c r="M8" s="63"/>
      <c r="N8" s="136"/>
      <c r="O8" s="160">
        <v>8.68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7.2299999999999995</v>
      </c>
      <c r="M9" s="63"/>
      <c r="N9" s="159"/>
      <c r="O9" s="136">
        <v>7.8</v>
      </c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5.84</v>
      </c>
      <c r="L10" s="85">
        <f t="shared" si="0"/>
        <v>-0.3</v>
      </c>
      <c r="M10" s="63"/>
      <c r="N10" s="136">
        <v>6.14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11.19</v>
      </c>
      <c r="L14" s="85">
        <f t="shared" si="0"/>
        <v>-0.56999999999999995</v>
      </c>
      <c r="M14" s="63"/>
      <c r="N14" s="136">
        <v>11.76</v>
      </c>
      <c r="O14" s="136"/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0.13</v>
      </c>
      <c r="L15" s="85">
        <f t="shared" si="0"/>
        <v>-0.55000000000000004</v>
      </c>
      <c r="M15" s="63"/>
      <c r="N15" s="136">
        <v>0.68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13.82</v>
      </c>
      <c r="M18" s="63"/>
      <c r="N18" s="136"/>
      <c r="O18" s="136">
        <v>14.38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2.23</v>
      </c>
      <c r="L19" s="9">
        <f t="shared" si="0"/>
        <v>-0.32</v>
      </c>
      <c r="M19" s="9"/>
      <c r="N19" s="136">
        <v>2.5499999999999998</v>
      </c>
      <c r="O19" s="136"/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B048-8D25-414B-8743-12CB272A5B5E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6.97</v>
      </c>
      <c r="M5" s="63"/>
      <c r="N5" s="136"/>
      <c r="O5" s="136">
        <v>7.35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10.44</v>
      </c>
      <c r="M6" s="63"/>
      <c r="N6" s="136"/>
      <c r="O6" s="136">
        <v>10.79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13.5</v>
      </c>
      <c r="M7" s="63"/>
      <c r="N7" s="136"/>
      <c r="O7" s="136">
        <v>13.5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7.41</v>
      </c>
      <c r="L8" s="85">
        <f t="shared" si="0"/>
        <v>-0.34</v>
      </c>
      <c r="M8" s="63"/>
      <c r="N8" s="136">
        <v>7.75</v>
      </c>
      <c r="O8" s="160"/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5.33</v>
      </c>
      <c r="L9" s="85">
        <f t="shared" si="0"/>
        <v>-0.56999999999999995</v>
      </c>
      <c r="M9" s="63"/>
      <c r="N9" s="159">
        <v>5.9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5.9</v>
      </c>
      <c r="L10" s="85">
        <f t="shared" si="0"/>
        <v>-0.3</v>
      </c>
      <c r="M10" s="63"/>
      <c r="N10" s="136">
        <v>6.2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11.629999999999999</v>
      </c>
      <c r="M14" s="63"/>
      <c r="N14" s="136"/>
      <c r="O14" s="136">
        <v>12.2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0.17999999999999994</v>
      </c>
      <c r="L15" s="85">
        <f t="shared" si="0"/>
        <v>-0.55000000000000004</v>
      </c>
      <c r="M15" s="63"/>
      <c r="N15" s="136">
        <v>0.73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13.729999999999999</v>
      </c>
      <c r="L18" s="85">
        <f t="shared" si="0"/>
        <v>-0.56000000000000005</v>
      </c>
      <c r="M18" s="63"/>
      <c r="N18" s="136">
        <v>14.29</v>
      </c>
      <c r="O18" s="136"/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2.85</v>
      </c>
      <c r="L19" s="9">
        <f t="shared" si="0"/>
        <v>-0.32</v>
      </c>
      <c r="M19" s="9"/>
      <c r="N19" s="136">
        <v>3.17</v>
      </c>
      <c r="O19" s="136"/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6F61-4C2C-4E0E-AA7D-F2F5D55BBA90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35.855468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185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5.1000000000000005</v>
      </c>
      <c r="M5" s="63"/>
      <c r="N5" s="136"/>
      <c r="O5" s="136">
        <v>5.48</v>
      </c>
    </row>
    <row r="6" spans="1:15" ht="1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8.1300000000000008</v>
      </c>
      <c r="M6" s="63"/>
      <c r="N6" s="136"/>
      <c r="O6" s="136">
        <v>8.48</v>
      </c>
    </row>
    <row r="7" spans="1:15" ht="1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9.68</v>
      </c>
      <c r="M7" s="63"/>
      <c r="N7" s="136"/>
      <c r="O7" s="136">
        <v>9.68</v>
      </c>
    </row>
    <row r="8" spans="1:15" ht="1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6.73</v>
      </c>
      <c r="M8" s="63"/>
      <c r="N8" s="136"/>
      <c r="O8" s="160">
        <v>7.07</v>
      </c>
    </row>
    <row r="9" spans="1:15" ht="1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4.72</v>
      </c>
      <c r="L9" s="85">
        <f t="shared" si="0"/>
        <v>-0.56999999999999995</v>
      </c>
      <c r="M9" s="63"/>
      <c r="N9" s="159">
        <v>5.29</v>
      </c>
      <c r="O9" s="136"/>
    </row>
    <row r="10" spans="1:15" ht="1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5.84</v>
      </c>
      <c r="L10" s="85">
        <f t="shared" si="0"/>
        <v>-0.3</v>
      </c>
      <c r="M10" s="63"/>
      <c r="N10" s="136">
        <v>6.14</v>
      </c>
      <c r="O10" s="136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129"/>
      <c r="O11" s="130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129"/>
      <c r="O12" s="1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129"/>
      <c r="O13" s="130"/>
    </row>
    <row r="14" spans="1:15" ht="1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11.17</v>
      </c>
      <c r="M14" s="63"/>
      <c r="N14" s="136"/>
      <c r="O14" s="136">
        <v>11.74</v>
      </c>
    </row>
    <row r="15" spans="1:15" ht="1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0.14999999999999991</v>
      </c>
      <c r="L15" s="85">
        <f t="shared" si="0"/>
        <v>-0.55000000000000004</v>
      </c>
      <c r="M15" s="63"/>
      <c r="N15" s="136">
        <v>0.7</v>
      </c>
      <c r="O15" s="136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129"/>
      <c r="O16" s="1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129"/>
      <c r="O17" s="130"/>
    </row>
    <row r="18" spans="1:15" ht="14.2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10.379999999999999</v>
      </c>
      <c r="M18" s="63"/>
      <c r="N18" s="136"/>
      <c r="O18" s="136">
        <v>10.94</v>
      </c>
    </row>
    <row r="19" spans="1:15" ht="1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2.02</v>
      </c>
      <c r="L19" s="9">
        <f t="shared" si="0"/>
        <v>-0.32</v>
      </c>
      <c r="M19" s="9"/>
      <c r="N19" s="136">
        <v>2.34</v>
      </c>
      <c r="O19" s="136"/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61FA-5114-47C2-8DB0-B44F3E32B6F1}">
  <dimension ref="A1:O19"/>
  <sheetViews>
    <sheetView workbookViewId="0">
      <selection activeCell="N16" sqref="N16:O17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2.3600000000000003</v>
      </c>
      <c r="M5" s="63"/>
      <c r="N5" s="88"/>
      <c r="O5" s="85">
        <v>2.74</v>
      </c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4.99</v>
      </c>
      <c r="M6" s="63"/>
      <c r="N6" s="88"/>
      <c r="O6" s="85">
        <v>5.34</v>
      </c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4.13</v>
      </c>
      <c r="M7" s="63"/>
      <c r="N7" s="85"/>
      <c r="O7" s="85">
        <v>4.13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4.67</v>
      </c>
      <c r="M8" s="63"/>
      <c r="N8" s="85"/>
      <c r="O8" s="85">
        <v>5.01</v>
      </c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3.3600000000000003</v>
      </c>
      <c r="M9" s="63"/>
      <c r="N9" s="88"/>
      <c r="O9" s="85">
        <v>3.93</v>
      </c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5.6400000000000006</v>
      </c>
      <c r="L10" s="85">
        <f t="shared" si="0"/>
        <v>-0.3</v>
      </c>
      <c r="M10" s="63"/>
      <c r="N10" s="88">
        <v>5.94</v>
      </c>
      <c r="O10" s="85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237"/>
      <c r="O11" s="238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229"/>
      <c r="O12" s="2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229"/>
      <c r="O13" s="2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7.1499999999999995</v>
      </c>
      <c r="M14" s="63"/>
      <c r="N14" s="88"/>
      <c r="O14" s="85">
        <v>7.72</v>
      </c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-0.18000000000000005</v>
      </c>
      <c r="L15" s="85">
        <f t="shared" si="0"/>
        <v>-0.55000000000000004</v>
      </c>
      <c r="M15" s="63"/>
      <c r="N15" s="88">
        <v>0.37</v>
      </c>
      <c r="O15" s="85"/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229"/>
      <c r="O16" s="2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229"/>
      <c r="O17" s="230"/>
    </row>
    <row r="18" spans="1:1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8.19</v>
      </c>
      <c r="M18" s="63"/>
      <c r="N18" s="88"/>
      <c r="O18" s="85">
        <v>8.75</v>
      </c>
    </row>
    <row r="19" spans="1:15" ht="13.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1.39</v>
      </c>
      <c r="L19" s="9">
        <f t="shared" si="0"/>
        <v>-0.32</v>
      </c>
      <c r="M19" s="9"/>
      <c r="N19" s="9">
        <v>1.71</v>
      </c>
      <c r="O19" s="9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EF92-FEDF-41E1-8C0B-E22BD9D415ED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25.57031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-0.38</v>
      </c>
      <c r="L5" s="85">
        <f t="shared" ref="L5:L19" si="0">O5-I5</f>
        <v>2.4300000000000002</v>
      </c>
      <c r="M5" s="63"/>
      <c r="N5" s="88"/>
      <c r="O5" s="85">
        <v>2.81</v>
      </c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2.58</v>
      </c>
      <c r="L6" s="85">
        <f t="shared" si="0"/>
        <v>-0.35</v>
      </c>
      <c r="M6" s="63"/>
      <c r="N6" s="88">
        <v>2.93</v>
      </c>
      <c r="O6" s="85"/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3.98</v>
      </c>
      <c r="M7" s="63"/>
      <c r="N7" s="85"/>
      <c r="O7" s="85">
        <v>3.98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-0.34</v>
      </c>
      <c r="L8" s="85">
        <f t="shared" si="0"/>
        <v>5.15</v>
      </c>
      <c r="M8" s="63"/>
      <c r="N8" s="85"/>
      <c r="O8" s="85">
        <v>5.49</v>
      </c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3.78</v>
      </c>
      <c r="M9" s="63"/>
      <c r="N9" s="88"/>
      <c r="O9" s="85">
        <v>4.3499999999999996</v>
      </c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6.2700000000000005</v>
      </c>
      <c r="L10" s="85">
        <f t="shared" si="0"/>
        <v>-0.3</v>
      </c>
      <c r="M10" s="63"/>
      <c r="N10" s="88">
        <v>6.57</v>
      </c>
      <c r="O10" s="85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237"/>
      <c r="O11" s="238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229"/>
      <c r="O12" s="2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229"/>
      <c r="O13" s="2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8.74</v>
      </c>
      <c r="M14" s="63"/>
      <c r="N14" s="88"/>
      <c r="O14" s="85">
        <v>9.31</v>
      </c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0.6399999999999999</v>
      </c>
      <c r="M15" s="63"/>
      <c r="N15" s="88"/>
      <c r="O15" s="85">
        <v>1.19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229"/>
      <c r="O16" s="2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229"/>
      <c r="O17" s="230"/>
    </row>
    <row r="18" spans="1:1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-0.56000000000000005</v>
      </c>
      <c r="L18" s="85">
        <f t="shared" si="0"/>
        <v>6.8000000000000007</v>
      </c>
      <c r="M18" s="63"/>
      <c r="N18" s="88"/>
      <c r="O18" s="85">
        <v>7.36</v>
      </c>
    </row>
    <row r="19" spans="1:15" ht="13.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1.38</v>
      </c>
      <c r="L19" s="9">
        <f t="shared" si="0"/>
        <v>-0.32</v>
      </c>
      <c r="M19" s="9"/>
      <c r="N19" s="9">
        <v>1.7</v>
      </c>
      <c r="O19" s="9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D5099-B1F8-44F5-A1E4-98B0D1CFB4B4}">
  <dimension ref="A1:O19"/>
  <sheetViews>
    <sheetView workbookViewId="0">
      <selection activeCell="N20" sqref="N20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80" t="s">
        <v>6</v>
      </c>
      <c r="B4" s="81" t="s">
        <v>7</v>
      </c>
      <c r="C4" s="81" t="s">
        <v>2</v>
      </c>
      <c r="D4" s="81" t="s">
        <v>0</v>
      </c>
      <c r="E4" s="81" t="s">
        <v>8</v>
      </c>
      <c r="F4" s="81" t="s">
        <v>9</v>
      </c>
      <c r="G4" s="81" t="s">
        <v>10</v>
      </c>
      <c r="H4" s="82" t="s">
        <v>14</v>
      </c>
      <c r="I4" s="81" t="s">
        <v>1</v>
      </c>
      <c r="J4" s="81" t="s">
        <v>3</v>
      </c>
      <c r="K4" s="81" t="s">
        <v>4</v>
      </c>
      <c r="L4" s="83" t="s">
        <v>5</v>
      </c>
      <c r="M4" s="63"/>
      <c r="N4" s="80" t="s">
        <v>12</v>
      </c>
      <c r="O4" s="83" t="s">
        <v>13</v>
      </c>
    </row>
    <row r="5" spans="1:15" ht="13.5" thickBot="1" x14ac:dyDescent="0.25">
      <c r="A5" s="11">
        <v>1</v>
      </c>
      <c r="B5" s="12" t="s">
        <v>17</v>
      </c>
      <c r="C5" s="60" t="s">
        <v>27</v>
      </c>
      <c r="D5" s="12" t="s">
        <v>30</v>
      </c>
      <c r="E5" s="14">
        <v>187420</v>
      </c>
      <c r="F5" s="14">
        <v>464086</v>
      </c>
      <c r="G5" s="14">
        <v>22</v>
      </c>
      <c r="H5" s="61">
        <v>8</v>
      </c>
      <c r="I5" s="37">
        <v>0.38</v>
      </c>
      <c r="J5" s="61"/>
      <c r="K5" s="88">
        <f>N5-I5</f>
        <v>3.0700000000000003</v>
      </c>
      <c r="L5" s="85">
        <f t="shared" ref="L5:L19" si="0">O5-I5</f>
        <v>-0.38</v>
      </c>
      <c r="M5" s="63"/>
      <c r="N5" s="88">
        <v>3.45</v>
      </c>
      <c r="O5" s="85"/>
    </row>
    <row r="6" spans="1:15" ht="13.5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187337</v>
      </c>
      <c r="F6" s="6">
        <v>464142</v>
      </c>
      <c r="G6" s="6">
        <v>24</v>
      </c>
      <c r="H6" s="57">
        <v>6</v>
      </c>
      <c r="I6" s="24">
        <v>0.35</v>
      </c>
      <c r="J6" s="57"/>
      <c r="K6" s="88">
        <f>N6-I6</f>
        <v>-0.35</v>
      </c>
      <c r="L6" s="85">
        <f t="shared" si="0"/>
        <v>6.5900000000000007</v>
      </c>
      <c r="M6" s="63"/>
      <c r="N6" s="88"/>
      <c r="O6" s="85">
        <v>6.94</v>
      </c>
    </row>
    <row r="7" spans="1:15" ht="13.5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187173</v>
      </c>
      <c r="F7" s="6">
        <v>464343</v>
      </c>
      <c r="G7" s="6">
        <v>32</v>
      </c>
      <c r="H7" s="57"/>
      <c r="I7" s="24">
        <v>0</v>
      </c>
      <c r="J7" s="57"/>
      <c r="K7" s="85">
        <f>N7-I7</f>
        <v>0</v>
      </c>
      <c r="L7" s="85">
        <f t="shared" si="0"/>
        <v>7.49</v>
      </c>
      <c r="M7" s="63"/>
      <c r="N7" s="85"/>
      <c r="O7" s="85">
        <v>7.49</v>
      </c>
    </row>
    <row r="8" spans="1:15" ht="13.5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188544</v>
      </c>
      <c r="F8" s="6">
        <v>466399</v>
      </c>
      <c r="G8" s="6">
        <v>36</v>
      </c>
      <c r="H8" s="57">
        <v>10</v>
      </c>
      <c r="I8" s="24">
        <v>0.34</v>
      </c>
      <c r="J8" s="57"/>
      <c r="K8" s="85">
        <f>N8-I8</f>
        <v>4.01</v>
      </c>
      <c r="L8" s="85">
        <f t="shared" si="0"/>
        <v>-0.34</v>
      </c>
      <c r="M8" s="63"/>
      <c r="N8" s="85">
        <v>4.3499999999999996</v>
      </c>
      <c r="O8" s="85"/>
    </row>
    <row r="9" spans="1:15" ht="13.5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6">
        <v>35</v>
      </c>
      <c r="H9" s="57">
        <v>10</v>
      </c>
      <c r="I9" s="24">
        <v>0.56999999999999995</v>
      </c>
      <c r="J9" s="57"/>
      <c r="K9" s="88">
        <f t="shared" ref="K9:K19" si="1">N9-I9</f>
        <v>-0.56999999999999995</v>
      </c>
      <c r="L9" s="85">
        <f t="shared" si="0"/>
        <v>5.27</v>
      </c>
      <c r="M9" s="63"/>
      <c r="N9" s="88"/>
      <c r="O9" s="85">
        <v>5.84</v>
      </c>
    </row>
    <row r="10" spans="1:15" ht="13.5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6">
        <v>66</v>
      </c>
      <c r="H10" s="57">
        <v>3</v>
      </c>
      <c r="I10" s="24">
        <v>0.3</v>
      </c>
      <c r="J10" s="57"/>
      <c r="K10" s="88">
        <f>N10-I10</f>
        <v>5.4</v>
      </c>
      <c r="L10" s="85">
        <f t="shared" si="0"/>
        <v>-0.3</v>
      </c>
      <c r="M10" s="63"/>
      <c r="N10" s="88">
        <v>5.7</v>
      </c>
      <c r="O10" s="85"/>
    </row>
    <row r="11" spans="1:15" ht="13.5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6">
        <v>49</v>
      </c>
      <c r="H11" s="57"/>
      <c r="I11" s="24" t="s">
        <v>15</v>
      </c>
      <c r="J11" s="57"/>
      <c r="K11" s="88" t="e">
        <f t="shared" si="1"/>
        <v>#VALUE!</v>
      </c>
      <c r="L11" s="85" t="e">
        <f t="shared" si="0"/>
        <v>#VALUE!</v>
      </c>
      <c r="M11" s="63"/>
      <c r="N11" s="237"/>
      <c r="O11" s="238"/>
    </row>
    <row r="12" spans="1:15" ht="13.5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66">
        <v>47</v>
      </c>
      <c r="H12" s="57"/>
      <c r="I12" s="24" t="s">
        <v>15</v>
      </c>
      <c r="J12" s="57"/>
      <c r="K12" s="88" t="e">
        <f t="shared" si="1"/>
        <v>#VALUE!</v>
      </c>
      <c r="L12" s="85" t="e">
        <f t="shared" si="0"/>
        <v>#VALUE!</v>
      </c>
      <c r="M12" s="63"/>
      <c r="N12" s="229"/>
      <c r="O12" s="230"/>
    </row>
    <row r="13" spans="1:15" ht="13.5" thickBot="1" x14ac:dyDescent="0.25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6">
        <v>59</v>
      </c>
      <c r="H13" s="56"/>
      <c r="I13" s="24">
        <v>0</v>
      </c>
      <c r="J13" s="57"/>
      <c r="K13" s="88">
        <f t="shared" si="1"/>
        <v>0</v>
      </c>
      <c r="L13" s="85">
        <f t="shared" si="0"/>
        <v>0</v>
      </c>
      <c r="M13" s="63"/>
      <c r="N13" s="229"/>
      <c r="O13" s="230"/>
    </row>
    <row r="14" spans="1:15" ht="13.5" thickBot="1" x14ac:dyDescent="0.25">
      <c r="A14" s="21">
        <v>10</v>
      </c>
      <c r="B14" s="10" t="s">
        <v>33</v>
      </c>
      <c r="C14" s="56" t="s">
        <v>29</v>
      </c>
      <c r="D14" s="10" t="s">
        <v>30</v>
      </c>
      <c r="E14" s="6">
        <v>189077</v>
      </c>
      <c r="F14" s="6">
        <v>466777</v>
      </c>
      <c r="G14" s="6">
        <v>47</v>
      </c>
      <c r="H14" s="57">
        <v>4</v>
      </c>
      <c r="I14" s="24">
        <v>0.56999999999999995</v>
      </c>
      <c r="J14" s="57">
        <v>23</v>
      </c>
      <c r="K14" s="88">
        <f t="shared" si="1"/>
        <v>-0.56999999999999995</v>
      </c>
      <c r="L14" s="85">
        <f t="shared" si="0"/>
        <v>9.2099999999999991</v>
      </c>
      <c r="M14" s="63"/>
      <c r="N14" s="88"/>
      <c r="O14" s="85">
        <v>9.7799999999999994</v>
      </c>
    </row>
    <row r="15" spans="1:15" ht="13.5" thickBot="1" x14ac:dyDescent="0.25">
      <c r="A15" s="21">
        <v>11</v>
      </c>
      <c r="B15" s="10" t="s">
        <v>24</v>
      </c>
      <c r="C15" s="56" t="s">
        <v>29</v>
      </c>
      <c r="D15" s="10" t="s">
        <v>30</v>
      </c>
      <c r="E15" s="6">
        <v>189533</v>
      </c>
      <c r="F15" s="6">
        <v>465181</v>
      </c>
      <c r="G15" s="6">
        <v>27</v>
      </c>
      <c r="H15" s="57">
        <v>3</v>
      </c>
      <c r="I15" s="8">
        <v>0.55000000000000004</v>
      </c>
      <c r="J15" s="57"/>
      <c r="K15" s="88">
        <f>N15-I15</f>
        <v>-0.55000000000000004</v>
      </c>
      <c r="L15" s="85">
        <f t="shared" si="0"/>
        <v>0.92999999999999994</v>
      </c>
      <c r="M15" s="63"/>
      <c r="N15" s="88"/>
      <c r="O15" s="85">
        <v>1.48</v>
      </c>
    </row>
    <row r="16" spans="1:15" ht="13.5" thickBot="1" x14ac:dyDescent="0.25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6">
        <v>22</v>
      </c>
      <c r="H16" s="56"/>
      <c r="I16" s="24" t="s">
        <v>15</v>
      </c>
      <c r="J16" s="57"/>
      <c r="K16" s="88" t="e">
        <f t="shared" si="1"/>
        <v>#VALUE!</v>
      </c>
      <c r="L16" s="85" t="e">
        <f t="shared" si="0"/>
        <v>#VALUE!</v>
      </c>
      <c r="M16" s="63"/>
      <c r="N16" s="229"/>
      <c r="O16" s="230"/>
    </row>
    <row r="17" spans="1:15" ht="13.5" thickBot="1" x14ac:dyDescent="0.25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6">
        <v>24</v>
      </c>
      <c r="H17" s="56"/>
      <c r="I17" s="56">
        <v>0.4</v>
      </c>
      <c r="J17" s="57"/>
      <c r="K17" s="88">
        <f t="shared" si="1"/>
        <v>-0.4</v>
      </c>
      <c r="L17" s="85">
        <f t="shared" si="0"/>
        <v>-0.4</v>
      </c>
      <c r="M17" s="63"/>
      <c r="N17" s="229"/>
      <c r="O17" s="230"/>
    </row>
    <row r="18" spans="1:15" x14ac:dyDescent="0.2">
      <c r="A18" s="21">
        <v>14</v>
      </c>
      <c r="B18" s="10" t="s">
        <v>63</v>
      </c>
      <c r="C18" s="56" t="s">
        <v>28</v>
      </c>
      <c r="D18" s="10" t="s">
        <v>30</v>
      </c>
      <c r="E18" s="6">
        <v>188953</v>
      </c>
      <c r="F18" s="6">
        <v>468719</v>
      </c>
      <c r="G18" s="6"/>
      <c r="H18" s="57"/>
      <c r="I18" s="24">
        <v>0.56000000000000005</v>
      </c>
      <c r="J18" s="57"/>
      <c r="K18" s="88">
        <f t="shared" si="1"/>
        <v>5.98</v>
      </c>
      <c r="L18" s="85">
        <f t="shared" si="0"/>
        <v>-0.56000000000000005</v>
      </c>
      <c r="M18" s="63"/>
      <c r="N18" s="88">
        <v>6.54</v>
      </c>
      <c r="O18" s="85"/>
    </row>
    <row r="19" spans="1:15" ht="13.5" thickBot="1" x14ac:dyDescent="0.25">
      <c r="A19" s="22">
        <v>15</v>
      </c>
      <c r="B19" s="32" t="s">
        <v>113</v>
      </c>
      <c r="C19" s="38" t="s">
        <v>27</v>
      </c>
      <c r="D19" s="32" t="s">
        <v>30</v>
      </c>
      <c r="E19" s="9">
        <v>188839</v>
      </c>
      <c r="F19" s="9">
        <v>465987</v>
      </c>
      <c r="G19" s="39"/>
      <c r="H19" s="38"/>
      <c r="I19" s="38">
        <v>0.32</v>
      </c>
      <c r="J19" s="9"/>
      <c r="K19" s="9">
        <f t="shared" si="1"/>
        <v>1.68</v>
      </c>
      <c r="L19" s="9">
        <f t="shared" si="0"/>
        <v>-0.32</v>
      </c>
      <c r="M19" s="9"/>
      <c r="N19" s="9">
        <v>2</v>
      </c>
      <c r="O19" s="9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40F7-2E8D-4BAD-A54B-B48CB50B0BC9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33.1406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2.04</v>
      </c>
      <c r="M5" s="167"/>
      <c r="N5" s="29"/>
      <c r="O5" s="34">
        <v>2.42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8.84</v>
      </c>
      <c r="M6" s="167"/>
      <c r="N6" s="29"/>
      <c r="O6" s="34">
        <v>9.19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10.89</v>
      </c>
      <c r="M7" s="167"/>
      <c r="N7" s="34"/>
      <c r="O7" s="34">
        <v>10.89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4.7300000000000004</v>
      </c>
      <c r="L8" s="34">
        <f t="shared" si="0"/>
        <v>-0.34</v>
      </c>
      <c r="M8" s="167"/>
      <c r="N8" s="34">
        <v>5.07</v>
      </c>
      <c r="O8" s="34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4.25</v>
      </c>
      <c r="L9" s="34">
        <f t="shared" si="0"/>
        <v>-0.56999999999999995</v>
      </c>
      <c r="M9" s="167"/>
      <c r="N9" s="29">
        <v>4.82</v>
      </c>
      <c r="O9" s="34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10.029999999999999</v>
      </c>
      <c r="L14" s="34">
        <f t="shared" si="0"/>
        <v>-0.56999999999999995</v>
      </c>
      <c r="M14" s="167"/>
      <c r="N14" s="29">
        <v>10.6</v>
      </c>
      <c r="O14" s="34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7.999999999999996E-2</v>
      </c>
      <c r="L15" s="34">
        <f t="shared" si="0"/>
        <v>-0.55000000000000004</v>
      </c>
      <c r="M15" s="167"/>
      <c r="N15" s="29">
        <v>0.63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10.17</v>
      </c>
      <c r="M18" s="167"/>
      <c r="N18" s="29"/>
      <c r="O18" s="34">
        <v>10.73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-0.32</v>
      </c>
      <c r="L19" s="17">
        <f t="shared" si="0"/>
        <v>2.33</v>
      </c>
      <c r="M19" s="17"/>
      <c r="N19" s="17"/>
      <c r="O19" s="17">
        <v>2.65</v>
      </c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0B76-C49C-4DE3-8A17-E3EB2C56A32A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24.285156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6.62</v>
      </c>
      <c r="M5" s="167"/>
      <c r="N5" s="29"/>
      <c r="O5" s="34">
        <v>7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10.44</v>
      </c>
      <c r="M6" s="167"/>
      <c r="N6" s="29"/>
      <c r="O6" s="34">
        <v>10.79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12.37</v>
      </c>
      <c r="L7" s="34">
        <f t="shared" si="0"/>
        <v>0</v>
      </c>
      <c r="M7" s="167"/>
      <c r="N7" s="34">
        <v>12.37</v>
      </c>
      <c r="O7" s="34"/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7.7200000000000006</v>
      </c>
      <c r="M8" s="167"/>
      <c r="N8" s="34"/>
      <c r="O8" s="34">
        <v>8.06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5.3</v>
      </c>
      <c r="M9" s="167"/>
      <c r="N9" s="29"/>
      <c r="O9" s="34">
        <v>5.87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10.7</v>
      </c>
      <c r="L14" s="34">
        <f t="shared" si="0"/>
        <v>-0.56999999999999995</v>
      </c>
      <c r="M14" s="167"/>
      <c r="N14" s="29">
        <v>11.27</v>
      </c>
      <c r="O14" s="34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1.1499999999999999</v>
      </c>
      <c r="M15" s="167"/>
      <c r="N15" s="29"/>
      <c r="O15" s="34">
        <v>1.7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6.08</v>
      </c>
      <c r="L18" s="34">
        <f t="shared" si="0"/>
        <v>-0.56000000000000005</v>
      </c>
      <c r="M18" s="167"/>
      <c r="N18" s="29">
        <v>6.64</v>
      </c>
      <c r="O18" s="34"/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3.08</v>
      </c>
      <c r="L19" s="17">
        <f t="shared" si="0"/>
        <v>-0.32</v>
      </c>
      <c r="M19" s="17"/>
      <c r="N19" s="17">
        <v>3.4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480F-3B2D-4A0D-B8B3-90E116125A3F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26.710937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7.6000000000000005</v>
      </c>
      <c r="M5" s="167"/>
      <c r="N5" s="29"/>
      <c r="O5" s="34">
        <v>7.98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3.4</v>
      </c>
      <c r="L6" s="34">
        <f t="shared" si="0"/>
        <v>-0.35</v>
      </c>
      <c r="M6" s="167"/>
      <c r="N6" s="29">
        <v>3.75</v>
      </c>
      <c r="O6" s="34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4.74</v>
      </c>
      <c r="M7" s="167"/>
      <c r="N7" s="34"/>
      <c r="O7" s="34">
        <v>4.74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7.2700000000000005</v>
      </c>
      <c r="M8" s="167"/>
      <c r="N8" s="34"/>
      <c r="O8" s="34">
        <v>7.61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5.6499999999999995</v>
      </c>
      <c r="M9" s="167"/>
      <c r="N9" s="29"/>
      <c r="O9" s="34">
        <v>6.22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11.07</v>
      </c>
      <c r="M14" s="167"/>
      <c r="N14" s="29"/>
      <c r="O14" s="34">
        <v>11.64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0.20999999999999996</v>
      </c>
      <c r="L15" s="34">
        <f t="shared" si="0"/>
        <v>-0.55000000000000004</v>
      </c>
      <c r="M15" s="167"/>
      <c r="N15" s="29">
        <v>0.76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8.34</v>
      </c>
      <c r="M18" s="167"/>
      <c r="N18" s="29"/>
      <c r="O18" s="34">
        <v>8.9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3.1500000000000004</v>
      </c>
      <c r="L19" s="17">
        <f t="shared" si="0"/>
        <v>-0.32</v>
      </c>
      <c r="M19" s="17"/>
      <c r="N19" s="17">
        <v>3.47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A030-D2B8-4E9A-8367-FFB1804FC800}">
  <dimension ref="A1:O19"/>
  <sheetViews>
    <sheetView workbookViewId="0">
      <selection activeCell="J29" sqref="J2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8.3999999999999986</v>
      </c>
      <c r="M5" s="167"/>
      <c r="N5" s="29"/>
      <c r="O5" s="34">
        <v>8.7799999999999994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12.200000000000001</v>
      </c>
      <c r="M6" s="167"/>
      <c r="N6" s="29"/>
      <c r="O6" s="34">
        <v>12.55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16.73</v>
      </c>
      <c r="M7" s="167"/>
      <c r="N7" s="34"/>
      <c r="O7" s="34">
        <v>16.73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8.08</v>
      </c>
      <c r="M8" s="167"/>
      <c r="N8" s="34"/>
      <c r="O8" s="34">
        <v>8.42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6.2799999999999994</v>
      </c>
      <c r="M9" s="167"/>
      <c r="N9" s="29"/>
      <c r="O9" s="34">
        <v>6.85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11.98</v>
      </c>
      <c r="M14" s="167"/>
      <c r="N14" s="29"/>
      <c r="O14" s="34">
        <v>12.55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0.19999999999999996</v>
      </c>
      <c r="L15" s="34">
        <f t="shared" si="0"/>
        <v>-0.55000000000000004</v>
      </c>
      <c r="M15" s="167"/>
      <c r="N15" s="29">
        <v>0.75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13.74</v>
      </c>
      <c r="M18" s="167"/>
      <c r="N18" s="29"/>
      <c r="O18" s="34">
        <v>14.3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3.19</v>
      </c>
      <c r="L19" s="17">
        <f t="shared" si="0"/>
        <v>-0.32</v>
      </c>
      <c r="M19" s="17"/>
      <c r="N19" s="17">
        <v>3.51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77A6-1548-4BB2-828F-13A0F4998DBE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7.6800000000000006</v>
      </c>
      <c r="M5" s="167"/>
      <c r="N5" s="29"/>
      <c r="O5" s="34">
        <v>8.06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9.1100000000000012</v>
      </c>
      <c r="M6" s="167"/>
      <c r="N6" s="29"/>
      <c r="O6" s="34">
        <v>9.4600000000000009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15.17</v>
      </c>
      <c r="M7" s="167"/>
      <c r="N7" s="34"/>
      <c r="O7" s="34">
        <v>15.17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8.23</v>
      </c>
      <c r="M8" s="167"/>
      <c r="N8" s="34"/>
      <c r="O8" s="34">
        <v>8.57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6.42</v>
      </c>
      <c r="M9" s="167"/>
      <c r="N9" s="29"/>
      <c r="O9" s="34">
        <v>6.99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11.78</v>
      </c>
      <c r="M14" s="167"/>
      <c r="N14" s="29"/>
      <c r="O14" s="34">
        <v>12.35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2.12</v>
      </c>
      <c r="M15" s="167"/>
      <c r="N15" s="29"/>
      <c r="O15" s="34">
        <v>2.67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9.83</v>
      </c>
      <c r="M18" s="167"/>
      <c r="N18" s="29"/>
      <c r="O18" s="34">
        <v>10.39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2.75</v>
      </c>
      <c r="L19" s="17">
        <f t="shared" si="0"/>
        <v>-0.32</v>
      </c>
      <c r="M19" s="17"/>
      <c r="N19" s="17">
        <v>3.07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7E0D-1C66-43DB-A2B0-D8D2BE5B8E8E}">
  <dimension ref="A1:O19"/>
  <sheetViews>
    <sheetView workbookViewId="0">
      <selection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t="s">
        <v>205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6</v>
      </c>
      <c r="M5" s="167"/>
      <c r="N5" s="29"/>
      <c r="O5" s="34">
        <v>6.38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9.15</v>
      </c>
      <c r="M6" s="167"/>
      <c r="N6" s="29"/>
      <c r="O6" s="34">
        <v>9.5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10.5</v>
      </c>
      <c r="M7" s="167"/>
      <c r="N7" s="34"/>
      <c r="O7" s="34">
        <v>10.5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7.6400000000000006</v>
      </c>
      <c r="M8" s="167"/>
      <c r="N8" s="34"/>
      <c r="O8" s="34">
        <v>7.98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5.85</v>
      </c>
      <c r="M9" s="167"/>
      <c r="N9" s="29"/>
      <c r="O9" s="34">
        <v>6.42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11.73</v>
      </c>
      <c r="M14" s="167"/>
      <c r="N14" s="29"/>
      <c r="O14" s="34">
        <v>12.3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0.14999999999999991</v>
      </c>
      <c r="L15" s="34">
        <f t="shared" si="0"/>
        <v>-0.55000000000000004</v>
      </c>
      <c r="M15" s="167"/>
      <c r="N15" s="29">
        <v>0.7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8.94</v>
      </c>
      <c r="M18" s="167"/>
      <c r="N18" s="29"/>
      <c r="O18" s="34">
        <v>9.5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3.21</v>
      </c>
      <c r="L19" s="17">
        <f t="shared" si="0"/>
        <v>-0.32</v>
      </c>
      <c r="M19" s="17"/>
      <c r="N19" s="17">
        <v>3.53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56CFC-98D6-4CB8-8168-297E576A647A}">
  <dimension ref="A1:O19"/>
  <sheetViews>
    <sheetView workbookViewId="0">
      <selection activeCell="O19" sqref="A1:O19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2.7</v>
      </c>
      <c r="M5" s="167"/>
      <c r="N5" s="29"/>
      <c r="O5" s="34">
        <v>3.08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1.7799999999999998</v>
      </c>
      <c r="L6" s="34">
        <f t="shared" si="0"/>
        <v>-0.35</v>
      </c>
      <c r="M6" s="167"/>
      <c r="N6" s="29">
        <v>2.13</v>
      </c>
      <c r="O6" s="34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3.78</v>
      </c>
      <c r="M7" s="167"/>
      <c r="N7" s="34"/>
      <c r="O7" s="34">
        <v>3.78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4.2</v>
      </c>
      <c r="M8" s="167"/>
      <c r="N8" s="34"/>
      <c r="O8" s="34">
        <v>4.54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3.47</v>
      </c>
      <c r="M9" s="167"/>
      <c r="N9" s="29"/>
      <c r="O9" s="34">
        <v>4.04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7.92</v>
      </c>
      <c r="M14" s="167"/>
      <c r="N14" s="29"/>
      <c r="O14" s="34">
        <v>8.49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0.14999999999999991</v>
      </c>
      <c r="L15" s="34">
        <f t="shared" si="0"/>
        <v>-0.55000000000000004</v>
      </c>
      <c r="M15" s="167"/>
      <c r="N15" s="29">
        <v>0.7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10.219999999999999</v>
      </c>
      <c r="M18" s="167"/>
      <c r="N18" s="29"/>
      <c r="O18" s="34">
        <v>10.78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1.65</v>
      </c>
      <c r="L19" s="17">
        <f t="shared" si="0"/>
        <v>-0.32</v>
      </c>
      <c r="M19" s="17"/>
      <c r="N19" s="17">
        <v>1.97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239C-FF76-4AB3-A0AE-6FAF28B897FF}">
  <dimension ref="A1:O19"/>
  <sheetViews>
    <sheetView workbookViewId="0">
      <selection activeCell="O18" sqref="N18:O19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9" si="0">O5-I5</f>
        <v>2.29</v>
      </c>
      <c r="M5" s="167"/>
      <c r="N5" s="29"/>
      <c r="O5" s="34">
        <v>2.67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2.36</v>
      </c>
      <c r="L6" s="34">
        <f t="shared" si="0"/>
        <v>-0.35</v>
      </c>
      <c r="M6" s="167"/>
      <c r="N6" s="29">
        <v>2.71</v>
      </c>
      <c r="O6" s="34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3.91</v>
      </c>
      <c r="M7" s="167"/>
      <c r="N7" s="34"/>
      <c r="O7" s="34">
        <v>3.91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9.2200000000000006</v>
      </c>
      <c r="M8" s="167"/>
      <c r="N8" s="34"/>
      <c r="O8" s="34">
        <v>9.56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9" si="1">N9-I9</f>
        <v>-0.56999999999999995</v>
      </c>
      <c r="L9" s="34">
        <f t="shared" si="0"/>
        <v>3.9</v>
      </c>
      <c r="M9" s="167"/>
      <c r="N9" s="29"/>
      <c r="O9" s="34">
        <v>4.47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34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39"/>
      <c r="O11" s="24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1"/>
      <c r="O12" s="242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41"/>
      <c r="O13" s="242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8.23</v>
      </c>
      <c r="M14" s="167"/>
      <c r="N14" s="29"/>
      <c r="O14" s="34">
        <v>8.8000000000000007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0.33999999999999997</v>
      </c>
      <c r="L15" s="34">
        <f t="shared" si="0"/>
        <v>-0.55000000000000004</v>
      </c>
      <c r="M15" s="167"/>
      <c r="N15" s="29">
        <v>0.89</v>
      </c>
      <c r="O15" s="34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1"/>
      <c r="O16" s="242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41"/>
      <c r="O17" s="242"/>
    </row>
    <row r="18" spans="1:15" x14ac:dyDescent="0.2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9.5299999999999994</v>
      </c>
      <c r="M18" s="167"/>
      <c r="N18" s="29"/>
      <c r="O18" s="34">
        <v>10.09</v>
      </c>
    </row>
    <row r="19" spans="1:15" ht="13.5" thickBot="1" x14ac:dyDescent="0.25">
      <c r="A19" s="172">
        <v>15</v>
      </c>
      <c r="B19" s="173" t="s">
        <v>113</v>
      </c>
      <c r="C19" s="17" t="s">
        <v>27</v>
      </c>
      <c r="D19" s="173" t="s">
        <v>30</v>
      </c>
      <c r="E19" s="17">
        <v>188839</v>
      </c>
      <c r="F19" s="17">
        <v>465987</v>
      </c>
      <c r="G19" s="173"/>
      <c r="H19" s="17"/>
      <c r="I19" s="17">
        <v>0.32</v>
      </c>
      <c r="J19" s="17"/>
      <c r="K19" s="17">
        <f t="shared" si="1"/>
        <v>1.63</v>
      </c>
      <c r="L19" s="17">
        <f t="shared" si="0"/>
        <v>-0.32</v>
      </c>
      <c r="M19" s="17"/>
      <c r="N19" s="17">
        <v>1.95</v>
      </c>
      <c r="O19" s="17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0A06-087E-49CA-B5B8-3F66F1CCD2FF}">
  <dimension ref="A1:O21"/>
  <sheetViews>
    <sheetView workbookViewId="0">
      <selection activeCell="O21" sqref="A1:O21"/>
    </sheetView>
  </sheetViews>
  <sheetFormatPr defaultRowHeight="12.75" x14ac:dyDescent="0.2"/>
  <cols>
    <col min="1" max="1" width="11.42578125" customWidth="1"/>
    <col min="2" max="2" width="35.570312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206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2.8000000000000003</v>
      </c>
      <c r="M5" s="167"/>
      <c r="N5" s="29"/>
      <c r="O5" s="29">
        <v>3.18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2.83</v>
      </c>
      <c r="L6" s="34">
        <f t="shared" si="0"/>
        <v>-0.35</v>
      </c>
      <c r="M6" s="167"/>
      <c r="N6" s="29">
        <v>3.18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4.7699999999999996</v>
      </c>
      <c r="M7" s="167"/>
      <c r="N7" s="29"/>
      <c r="O7" s="29">
        <v>4.7699999999999996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5.4</v>
      </c>
      <c r="M8" s="167"/>
      <c r="N8" s="29"/>
      <c r="O8" s="29">
        <v>5.74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3.72</v>
      </c>
      <c r="L9" s="34">
        <f t="shared" si="0"/>
        <v>-0.56999999999999995</v>
      </c>
      <c r="M9" s="167"/>
      <c r="N9" s="29">
        <v>4.29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16"/>
      <c r="O11" s="216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16"/>
      <c r="O12" s="216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16"/>
      <c r="O13" s="216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8.35</v>
      </c>
      <c r="L14" s="34">
        <f t="shared" si="0"/>
        <v>-0.56999999999999995</v>
      </c>
      <c r="M14" s="167"/>
      <c r="N14" s="29">
        <v>8.92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1.1399999999999999</v>
      </c>
      <c r="M15" s="167"/>
      <c r="N15" s="29"/>
      <c r="O15" s="29">
        <v>1.69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16"/>
      <c r="O16" s="216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16"/>
      <c r="O17" s="216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6.51</v>
      </c>
      <c r="M18" s="167"/>
      <c r="N18" s="29"/>
      <c r="O18" s="29">
        <v>7.07</v>
      </c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1.74</v>
      </c>
      <c r="L19" s="34">
        <f>O19-I19</f>
        <v>-0.32</v>
      </c>
      <c r="M19" s="167"/>
      <c r="N19" s="216">
        <v>2.06</v>
      </c>
      <c r="O19" s="216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6.8599999999999994</v>
      </c>
      <c r="M20" s="186"/>
      <c r="N20" s="16"/>
      <c r="O20" s="16">
        <v>7.26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0.71</v>
      </c>
      <c r="L21" s="17">
        <f>O21-I21</f>
        <v>-0.45</v>
      </c>
      <c r="M21" s="188"/>
      <c r="N21" s="16">
        <v>1.1599999999999999</v>
      </c>
      <c r="O21" s="16"/>
    </row>
  </sheetData>
  <mergeCells count="6">
    <mergeCell ref="N11:O11"/>
    <mergeCell ref="N12:O12"/>
    <mergeCell ref="N13:O13"/>
    <mergeCell ref="N16:O16"/>
    <mergeCell ref="N17:O17"/>
    <mergeCell ref="N19:O19"/>
  </mergeCells>
  <pageMargins left="0.7" right="0.7" top="0.75" bottom="0.75" header="0.3" footer="0.3"/>
  <pageSetup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E85C-83D0-4812-8DC1-2CACD6D31F43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209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2.23</v>
      </c>
      <c r="M5" s="167"/>
      <c r="N5" s="29"/>
      <c r="O5" s="29">
        <v>2.61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2.29</v>
      </c>
      <c r="L6" s="34">
        <f t="shared" si="0"/>
        <v>-0.35</v>
      </c>
      <c r="M6" s="167"/>
      <c r="N6" s="29">
        <v>2.64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4.82</v>
      </c>
      <c r="M7" s="167"/>
      <c r="N7" s="29"/>
      <c r="O7" s="29">
        <v>4.82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4.8900000000000006</v>
      </c>
      <c r="M8" s="167"/>
      <c r="N8" s="29"/>
      <c r="O8" s="29">
        <v>5.23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3.4499999999999997</v>
      </c>
      <c r="L9" s="34">
        <f t="shared" si="0"/>
        <v>-0.56999999999999995</v>
      </c>
      <c r="M9" s="167"/>
      <c r="N9" s="29">
        <v>4.0199999999999996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16"/>
      <c r="O11" s="216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16"/>
      <c r="O12" s="216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216"/>
      <c r="O13" s="216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7.8100000000000005</v>
      </c>
      <c r="M14" s="167"/>
      <c r="N14" s="29"/>
      <c r="O14" s="29">
        <v>8.3800000000000008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-7.0000000000000062E-2</v>
      </c>
      <c r="L15" s="34">
        <f t="shared" si="0"/>
        <v>-0.55000000000000004</v>
      </c>
      <c r="M15" s="167"/>
      <c r="N15" s="29">
        <v>0.48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16"/>
      <c r="O16" s="216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216"/>
      <c r="O17" s="216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9.83</v>
      </c>
      <c r="M18" s="167"/>
      <c r="N18" s="29"/>
      <c r="O18" s="29">
        <v>10.39</v>
      </c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1.53</v>
      </c>
      <c r="L19" s="34">
        <f>O19-I19</f>
        <v>-0.32</v>
      </c>
      <c r="M19" s="167"/>
      <c r="N19" s="189">
        <v>1.85</v>
      </c>
      <c r="O19" s="189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7.01</v>
      </c>
      <c r="M20" s="186"/>
      <c r="N20" s="16"/>
      <c r="O20" s="16">
        <v>7.41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0.55000000000000004</v>
      </c>
      <c r="L21" s="17">
        <f>O21-I21</f>
        <v>-0.45</v>
      </c>
      <c r="M21" s="188"/>
      <c r="N21" s="16">
        <v>1</v>
      </c>
      <c r="O21" s="16"/>
    </row>
  </sheetData>
  <mergeCells count="5"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8813-49D9-4284-9EC6-B36F03E582DF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2.2200000000000002</v>
      </c>
      <c r="L5" s="34">
        <f t="shared" ref="L5:L18" si="0">O5-I5</f>
        <v>-0.38</v>
      </c>
      <c r="M5" s="167"/>
      <c r="N5" s="29">
        <v>2.6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4.92</v>
      </c>
      <c r="M6" s="167"/>
      <c r="N6" s="29"/>
      <c r="O6" s="29">
        <v>5.27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3.62</v>
      </c>
      <c r="M7" s="167"/>
      <c r="N7" s="29"/>
      <c r="O7" s="29">
        <v>3.62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5.59</v>
      </c>
      <c r="L8" s="34">
        <f t="shared" si="0"/>
        <v>-0.34</v>
      </c>
      <c r="M8" s="167"/>
      <c r="N8" s="29">
        <v>5.93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3.3200000000000003</v>
      </c>
      <c r="L9" s="34">
        <f t="shared" si="0"/>
        <v>-0.56999999999999995</v>
      </c>
      <c r="M9" s="167"/>
      <c r="N9" s="29">
        <v>3.89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29"/>
      <c r="O11" s="13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29"/>
      <c r="O12" s="130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29"/>
      <c r="O13" s="130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7.629999999999999</v>
      </c>
      <c r="M14" s="167"/>
      <c r="N14" s="29"/>
      <c r="O14" s="29">
        <v>8.1999999999999993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0.92999999999999994</v>
      </c>
      <c r="M15" s="167"/>
      <c r="N15" s="29"/>
      <c r="O15" s="29">
        <v>1.48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29"/>
      <c r="O16" s="130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29"/>
      <c r="O17" s="130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8.27</v>
      </c>
      <c r="M18" s="167"/>
      <c r="N18" s="29"/>
      <c r="O18" s="29">
        <v>8.83</v>
      </c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1.9399999999999997</v>
      </c>
      <c r="M19" s="167"/>
      <c r="N19" s="189"/>
      <c r="O19" s="189">
        <v>2.2599999999999998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0.68</v>
      </c>
      <c r="L20" s="17">
        <f>O20-I20</f>
        <v>-0.4</v>
      </c>
      <c r="M20" s="186"/>
      <c r="N20" s="16">
        <v>1.08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-0.45</v>
      </c>
      <c r="L21" s="17">
        <f>O21-I21</f>
        <v>6.75</v>
      </c>
      <c r="M21" s="188"/>
      <c r="N21" s="16"/>
      <c r="O21" s="16">
        <v>7.2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943B-6C1E-4C8A-B11E-DA73065BEF13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3.46</v>
      </c>
      <c r="M5" s="167"/>
      <c r="N5" s="29"/>
      <c r="O5" s="29">
        <v>3.84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5.98</v>
      </c>
      <c r="M6" s="167"/>
      <c r="N6" s="29"/>
      <c r="O6" s="29">
        <v>6.33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5.7</v>
      </c>
      <c r="M7" s="167"/>
      <c r="N7" s="29"/>
      <c r="O7" s="29">
        <v>5.7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4.95</v>
      </c>
      <c r="M8" s="167"/>
      <c r="N8" s="29"/>
      <c r="O8" s="29">
        <v>5.29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3.73</v>
      </c>
      <c r="M9" s="167"/>
      <c r="N9" s="29"/>
      <c r="O9" s="29">
        <v>4.3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29"/>
      <c r="O11" s="13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29"/>
      <c r="O12" s="130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29"/>
      <c r="O13" s="130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8.08</v>
      </c>
      <c r="M14" s="167"/>
      <c r="N14" s="29"/>
      <c r="O14" s="29">
        <v>8.65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-9.0000000000000024E-2</v>
      </c>
      <c r="L15" s="34">
        <f t="shared" si="0"/>
        <v>-0.55000000000000004</v>
      </c>
      <c r="M15" s="167"/>
      <c r="N15" s="29">
        <v>0.46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29"/>
      <c r="O16" s="130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29"/>
      <c r="O17" s="130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11.44</v>
      </c>
      <c r="L18" s="34">
        <f t="shared" si="0"/>
        <v>-0.56000000000000005</v>
      </c>
      <c r="M18" s="167"/>
      <c r="N18" s="29">
        <v>12</v>
      </c>
      <c r="O18" s="29"/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1.9799999999999998</v>
      </c>
      <c r="M19" s="167"/>
      <c r="N19" s="189"/>
      <c r="O19" s="189">
        <v>2.2999999999999998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2.23</v>
      </c>
      <c r="L20" s="17">
        <f>O20-I20</f>
        <v>-0.4</v>
      </c>
      <c r="M20" s="186"/>
      <c r="N20" s="16">
        <v>2.63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0.69</v>
      </c>
      <c r="L21" s="17">
        <f>O21-I21</f>
        <v>-0.45</v>
      </c>
      <c r="M21" s="188"/>
      <c r="N21" s="16">
        <v>1.1399999999999999</v>
      </c>
      <c r="O21" s="16"/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7D1B0-6DCC-46C6-A511-FD5CE2B9780D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211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4.1100000000000003</v>
      </c>
      <c r="L5" s="34">
        <f t="shared" ref="L5:L18" si="0">O5-I5</f>
        <v>-0.38</v>
      </c>
      <c r="M5" s="167"/>
      <c r="N5" s="29">
        <v>4.49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7.58</v>
      </c>
      <c r="M6" s="167"/>
      <c r="N6" s="29"/>
      <c r="O6" s="29">
        <v>7.93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7.76</v>
      </c>
      <c r="M7" s="167"/>
      <c r="N7" s="29"/>
      <c r="O7" s="29">
        <v>7.76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5.53</v>
      </c>
      <c r="L8" s="34">
        <f t="shared" si="0"/>
        <v>-0.34</v>
      </c>
      <c r="M8" s="167"/>
      <c r="N8" s="29">
        <v>5.87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4.3999999999999995</v>
      </c>
      <c r="M9" s="167"/>
      <c r="N9" s="29"/>
      <c r="O9" s="29">
        <v>4.97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29"/>
      <c r="O11" s="13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29"/>
      <c r="O12" s="130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29"/>
      <c r="O13" s="130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9.0399999999999991</v>
      </c>
      <c r="L14" s="34">
        <f t="shared" si="0"/>
        <v>-0.56999999999999995</v>
      </c>
      <c r="M14" s="167"/>
      <c r="N14" s="29">
        <v>9.61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1.0000000000000009E-2</v>
      </c>
      <c r="L15" s="34">
        <f t="shared" si="0"/>
        <v>-0.55000000000000004</v>
      </c>
      <c r="M15" s="167"/>
      <c r="N15" s="29">
        <v>0.56000000000000005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29"/>
      <c r="O16" s="130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29"/>
      <c r="O17" s="130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6.6</v>
      </c>
      <c r="L18" s="34">
        <f t="shared" si="0"/>
        <v>-0.56000000000000005</v>
      </c>
      <c r="M18" s="167"/>
      <c r="N18" s="29">
        <v>7.16</v>
      </c>
      <c r="O18" s="29"/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2.3000000000000003</v>
      </c>
      <c r="L19" s="34">
        <f>O19-I19</f>
        <v>-0.32</v>
      </c>
      <c r="M19" s="167"/>
      <c r="N19" s="189">
        <v>2.62</v>
      </c>
      <c r="O19" s="189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7.42</v>
      </c>
      <c r="M20" s="186"/>
      <c r="N20" s="16"/>
      <c r="O20" s="16">
        <v>7.82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1.05</v>
      </c>
      <c r="L21" s="17">
        <f>O21-I21</f>
        <v>-0.45</v>
      </c>
      <c r="M21" s="188"/>
      <c r="N21" s="16">
        <v>1.5</v>
      </c>
      <c r="O21" s="16"/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BB80A-B394-476E-9964-AF456E7459CB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6.2700000000000005</v>
      </c>
      <c r="M5" s="167"/>
      <c r="N5" s="29"/>
      <c r="O5" s="29">
        <v>6.65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9.1300000000000008</v>
      </c>
      <c r="M6" s="167"/>
      <c r="N6" s="29"/>
      <c r="O6" s="29">
        <v>9.48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11.2</v>
      </c>
      <c r="M7" s="167"/>
      <c r="N7" s="29"/>
      <c r="O7" s="29">
        <v>11.2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6.3900000000000006</v>
      </c>
      <c r="L8" s="34">
        <f t="shared" si="0"/>
        <v>-0.34</v>
      </c>
      <c r="M8" s="167"/>
      <c r="N8" s="29">
        <v>6.73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4.91</v>
      </c>
      <c r="L9" s="34">
        <f t="shared" si="0"/>
        <v>-0.56999999999999995</v>
      </c>
      <c r="M9" s="167"/>
      <c r="N9" s="29">
        <v>5.48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9" t="s">
        <v>196</v>
      </c>
      <c r="O10" s="29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29"/>
      <c r="O11" s="13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29"/>
      <c r="O12" s="130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29"/>
      <c r="O13" s="130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12.18</v>
      </c>
      <c r="M14" s="167"/>
      <c r="N14" s="29"/>
      <c r="O14" s="29">
        <v>12.75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6.9999999999999951E-2</v>
      </c>
      <c r="L15" s="34">
        <f t="shared" si="0"/>
        <v>-0.55000000000000004</v>
      </c>
      <c r="M15" s="167"/>
      <c r="N15" s="29">
        <v>0.62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29"/>
      <c r="O16" s="130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29"/>
      <c r="O17" s="130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11.02</v>
      </c>
      <c r="M18" s="167"/>
      <c r="N18" s="29"/>
      <c r="O18" s="29">
        <v>11.58</v>
      </c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2.68</v>
      </c>
      <c r="M19" s="167"/>
      <c r="N19" s="189"/>
      <c r="O19" s="189">
        <v>3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2.98</v>
      </c>
      <c r="L20" s="17">
        <f>O20-I20</f>
        <v>-0.4</v>
      </c>
      <c r="M20" s="186"/>
      <c r="N20" s="16">
        <v>3.38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1.37</v>
      </c>
      <c r="L21" s="17">
        <f>O21-I21</f>
        <v>-0.45</v>
      </c>
      <c r="M21" s="188"/>
      <c r="N21" s="16">
        <v>1.82</v>
      </c>
      <c r="O21" s="16"/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8B72-FC0E-4762-A551-5C9A79883CF0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69">
        <v>187420</v>
      </c>
      <c r="F5" s="169">
        <v>464086</v>
      </c>
      <c r="G5" s="169">
        <v>22</v>
      </c>
      <c r="H5" s="13">
        <v>8</v>
      </c>
      <c r="I5" s="28">
        <v>0.38</v>
      </c>
      <c r="J5" s="13"/>
      <c r="K5" s="29">
        <f>N5-I5</f>
        <v>6.98</v>
      </c>
      <c r="L5" s="34">
        <f t="shared" ref="L5:L18" si="0">O5-I5</f>
        <v>-0.38</v>
      </c>
      <c r="M5" s="167"/>
      <c r="N5" s="29">
        <v>7.36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171">
        <v>187337</v>
      </c>
      <c r="F6" s="171">
        <v>464142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11.3</v>
      </c>
      <c r="M6" s="167"/>
      <c r="N6" s="29"/>
      <c r="O6" s="29">
        <v>11.65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171">
        <v>187173</v>
      </c>
      <c r="F7" s="171">
        <v>464343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13.98</v>
      </c>
      <c r="M7" s="167"/>
      <c r="N7" s="29"/>
      <c r="O7" s="29">
        <v>13.98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171">
        <v>188544</v>
      </c>
      <c r="F8" s="171">
        <v>466399</v>
      </c>
      <c r="G8" s="171">
        <v>36</v>
      </c>
      <c r="H8" s="16">
        <v>10</v>
      </c>
      <c r="I8" s="29">
        <v>0.34</v>
      </c>
      <c r="J8" s="16"/>
      <c r="K8" s="34">
        <f>N8-I8</f>
        <v>6.78</v>
      </c>
      <c r="L8" s="34">
        <f t="shared" si="0"/>
        <v>-0.34</v>
      </c>
      <c r="M8" s="167"/>
      <c r="N8" s="29">
        <v>7.12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171">
        <v>188556</v>
      </c>
      <c r="F9" s="171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5.81</v>
      </c>
      <c r="M9" s="167"/>
      <c r="N9" s="29"/>
      <c r="O9" s="29">
        <v>6.38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171">
        <v>188977</v>
      </c>
      <c r="F10" s="171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171">
        <v>189542</v>
      </c>
      <c r="F11" s="171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29"/>
      <c r="O11" s="130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171">
        <v>189959</v>
      </c>
      <c r="F12" s="171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29"/>
      <c r="O12" s="130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171">
        <v>188581</v>
      </c>
      <c r="F13" s="171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29"/>
      <c r="O13" s="130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171">
        <v>189077</v>
      </c>
      <c r="F14" s="171">
        <v>466777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11.629999999999999</v>
      </c>
      <c r="M14" s="167"/>
      <c r="N14" s="29"/>
      <c r="O14" s="29">
        <v>12.2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171">
        <v>189533</v>
      </c>
      <c r="F15" s="171">
        <v>465181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1.0799999999999998</v>
      </c>
      <c r="M15" s="167"/>
      <c r="N15" s="29"/>
      <c r="O15" s="29">
        <v>1.63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171">
        <v>189923</v>
      </c>
      <c r="F16" s="171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29"/>
      <c r="O16" s="130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16">
        <v>189801</v>
      </c>
      <c r="F17" s="16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29"/>
      <c r="O17" s="130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171">
        <v>188953</v>
      </c>
      <c r="F18" s="171">
        <v>468719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10.93</v>
      </c>
      <c r="M18" s="167"/>
      <c r="N18" s="29"/>
      <c r="O18" s="29">
        <v>11.49</v>
      </c>
    </row>
    <row r="19" spans="1:15" x14ac:dyDescent="0.2">
      <c r="A19" s="170">
        <v>15</v>
      </c>
      <c r="B19" s="30" t="s">
        <v>113</v>
      </c>
      <c r="C19" s="16" t="s">
        <v>27</v>
      </c>
      <c r="D19" s="171" t="s">
        <v>30</v>
      </c>
      <c r="E19" s="171">
        <v>188839</v>
      </c>
      <c r="F19" s="171">
        <v>465987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3</v>
      </c>
      <c r="M19" s="167"/>
      <c r="N19" s="189"/>
      <c r="O19" s="189">
        <v>3.32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6.83</v>
      </c>
      <c r="M20" s="186"/>
      <c r="N20" s="16"/>
      <c r="O20" s="16">
        <v>7.23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1.74</v>
      </c>
      <c r="L21" s="17">
        <f>O21-I21</f>
        <v>-0.45</v>
      </c>
      <c r="M21" s="188"/>
      <c r="N21" s="16">
        <v>2.19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3015-57B3-40BB-A03F-7B2FE2D528E1}">
  <dimension ref="A1:O21"/>
  <sheetViews>
    <sheetView workbookViewId="0">
      <selection activeCell="O14" sqref="O14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8.0299999999999994</v>
      </c>
      <c r="M5" s="167"/>
      <c r="N5" s="29"/>
      <c r="O5" s="29">
        <v>8.41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11.46</v>
      </c>
      <c r="M6" s="167"/>
      <c r="N6" s="29"/>
      <c r="O6" s="29">
        <v>11.81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14.7</v>
      </c>
      <c r="M7" s="167"/>
      <c r="N7" s="29"/>
      <c r="O7" s="29">
        <v>14.7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7.37</v>
      </c>
      <c r="M8" s="167"/>
      <c r="N8" s="29"/>
      <c r="O8" s="29">
        <v>7.71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6.13</v>
      </c>
      <c r="M9" s="167"/>
      <c r="N9" s="29"/>
      <c r="O9" s="29">
        <v>6.7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18.669999999999998</v>
      </c>
      <c r="M14" s="167"/>
      <c r="N14" s="29"/>
      <c r="O14" s="29">
        <v>19.239999999999998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1.1199999999999999</v>
      </c>
      <c r="M15" s="167"/>
      <c r="N15" s="29"/>
      <c r="O15" s="29">
        <v>1.67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10.639999999999999</v>
      </c>
      <c r="L18" s="34">
        <f t="shared" si="0"/>
        <v>-0.56000000000000005</v>
      </c>
      <c r="M18" s="167"/>
      <c r="N18" s="29">
        <v>11.2</v>
      </c>
      <c r="O18" s="29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9.27</v>
      </c>
      <c r="M19" s="167"/>
      <c r="N19" s="195"/>
      <c r="O19" s="195">
        <v>9.59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4.7299999999999995</v>
      </c>
      <c r="L20" s="17">
        <f>O20-I20</f>
        <v>-0.4</v>
      </c>
      <c r="M20" s="186"/>
      <c r="N20" s="16">
        <v>5.13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2.09</v>
      </c>
      <c r="L21" s="17">
        <f>O21-I21</f>
        <v>-0.45</v>
      </c>
      <c r="M21" s="188"/>
      <c r="N21" s="16">
        <v>2.54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A6CE-3ACF-40F4-BB96-CE38C3C9430A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8.01</v>
      </c>
      <c r="M5" s="167"/>
      <c r="N5" s="29"/>
      <c r="O5" s="29">
        <v>8.39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12.040000000000001</v>
      </c>
      <c r="M6" s="167"/>
      <c r="N6" s="29"/>
      <c r="O6" s="29">
        <v>12.39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14.8</v>
      </c>
      <c r="L7" s="34">
        <f t="shared" si="0"/>
        <v>0</v>
      </c>
      <c r="M7" s="167"/>
      <c r="N7" s="29">
        <v>14.8</v>
      </c>
      <c r="O7" s="29"/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7.7100000000000009</v>
      </c>
      <c r="L8" s="34">
        <f t="shared" si="0"/>
        <v>-0.34</v>
      </c>
      <c r="M8" s="167"/>
      <c r="N8" s="29">
        <v>8.0500000000000007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6.4499999999999993</v>
      </c>
      <c r="M9" s="167"/>
      <c r="N9" s="29"/>
      <c r="O9" s="29">
        <v>7.02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12.459999999999999</v>
      </c>
      <c r="M14" s="167"/>
      <c r="N14" s="29"/>
      <c r="O14" s="29">
        <v>13.03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1.3299999999999998</v>
      </c>
      <c r="M15" s="167"/>
      <c r="N15" s="29"/>
      <c r="O15" s="29">
        <v>1.88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12.24</v>
      </c>
      <c r="M18" s="167"/>
      <c r="N18" s="29"/>
      <c r="O18" s="29">
        <v>12.8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3.58</v>
      </c>
      <c r="M19" s="167"/>
      <c r="N19" s="195"/>
      <c r="O19" s="195">
        <v>3.9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4.92</v>
      </c>
      <c r="L20" s="17">
        <f>O20-I20</f>
        <v>-0.4</v>
      </c>
      <c r="M20" s="186"/>
      <c r="N20" s="16">
        <v>5.32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3.01</v>
      </c>
      <c r="L21" s="17">
        <f>O21-I21</f>
        <v>-0.45</v>
      </c>
      <c r="M21" s="188"/>
      <c r="N21" s="16">
        <v>3.46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71E4-29F4-4505-9D30-EC59D779A616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9.0299999999999994</v>
      </c>
      <c r="M5" s="167"/>
      <c r="N5" s="29"/>
      <c r="O5" s="29">
        <v>9.41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12.85</v>
      </c>
      <c r="M6" s="167"/>
      <c r="N6" s="29"/>
      <c r="O6" s="29">
        <v>13.2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16.96</v>
      </c>
      <c r="M7" s="167"/>
      <c r="N7" s="29"/>
      <c r="O7" s="29">
        <v>16.96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8.19</v>
      </c>
      <c r="L8" s="34">
        <f t="shared" si="0"/>
        <v>-0.34</v>
      </c>
      <c r="M8" s="167"/>
      <c r="N8" s="29">
        <v>8.5299999999999994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6.93</v>
      </c>
      <c r="M9" s="167"/>
      <c r="N9" s="29"/>
      <c r="O9" s="29">
        <v>7.5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12.969999999999999</v>
      </c>
      <c r="M14" s="167"/>
      <c r="N14" s="29"/>
      <c r="O14" s="29">
        <v>13.54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1.32</v>
      </c>
      <c r="L15" s="34">
        <f t="shared" si="0"/>
        <v>-0.55000000000000004</v>
      </c>
      <c r="M15" s="167"/>
      <c r="N15" s="29">
        <v>1.87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10.76</v>
      </c>
      <c r="M18" s="167"/>
      <c r="N18" s="29"/>
      <c r="O18" s="29">
        <v>11.32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4.46</v>
      </c>
      <c r="L19" s="34">
        <f>O19-I19</f>
        <v>-0.32</v>
      </c>
      <c r="M19" s="167"/>
      <c r="N19" s="195">
        <v>4.78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5.85</v>
      </c>
      <c r="L20" s="17">
        <f>O20-I20</f>
        <v>-0.4</v>
      </c>
      <c r="M20" s="186"/>
      <c r="N20" s="16">
        <v>6.25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3.02</v>
      </c>
      <c r="L21" s="17">
        <f>O21-I21</f>
        <v>-0.45</v>
      </c>
      <c r="M21" s="188"/>
      <c r="N21" s="16">
        <v>3.47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1D0A3-8AB3-46F5-B090-A0A76E672E6A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7.86</v>
      </c>
      <c r="M5" s="167"/>
      <c r="N5" s="29"/>
      <c r="O5" s="29">
        <v>8.24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11.040000000000001</v>
      </c>
      <c r="M6" s="167"/>
      <c r="N6" s="29"/>
      <c r="O6" s="29">
        <v>11.39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14.58</v>
      </c>
      <c r="M7" s="167"/>
      <c r="N7" s="29"/>
      <c r="O7" s="29">
        <v>14.58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9.4600000000000009</v>
      </c>
      <c r="M8" s="167"/>
      <c r="N8" s="29"/>
      <c r="O8" s="29">
        <v>9.8000000000000007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7.06</v>
      </c>
      <c r="L9" s="34">
        <f t="shared" si="0"/>
        <v>-0.56999999999999995</v>
      </c>
      <c r="M9" s="167"/>
      <c r="N9" s="29">
        <v>7.63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13.11</v>
      </c>
      <c r="M14" s="167"/>
      <c r="N14" s="29"/>
      <c r="O14" s="29">
        <v>13.68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0.22999999999999998</v>
      </c>
      <c r="L15" s="34">
        <f t="shared" si="0"/>
        <v>-0.55000000000000004</v>
      </c>
      <c r="M15" s="167"/>
      <c r="N15" s="29">
        <v>0.78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8.5</v>
      </c>
      <c r="M18" s="167"/>
      <c r="N18" s="29"/>
      <c r="O18" s="29">
        <v>9.06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2.2800000000000002</v>
      </c>
      <c r="L19" s="34">
        <f>O19-I19</f>
        <v>-0.32</v>
      </c>
      <c r="M19" s="167"/>
      <c r="N19" s="195">
        <v>2.6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10.299999999999999</v>
      </c>
      <c r="M20" s="186"/>
      <c r="N20" s="16"/>
      <c r="O20" s="16">
        <v>10.7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2.94</v>
      </c>
      <c r="L21" s="17">
        <f>O21-I21</f>
        <v>-0.45</v>
      </c>
      <c r="M21" s="188"/>
      <c r="N21" s="16">
        <v>3.39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83B1-AD2F-4AE5-92AE-37C86EEA329C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7.3100000000000005</v>
      </c>
      <c r="M5" s="167"/>
      <c r="N5" s="29"/>
      <c r="O5" s="29">
        <v>7.69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10.65</v>
      </c>
      <c r="M6" s="167"/>
      <c r="N6" s="29"/>
      <c r="O6" s="29">
        <v>11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13.32</v>
      </c>
      <c r="M7" s="167"/>
      <c r="N7" s="29"/>
      <c r="O7" s="29">
        <v>13.32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9.58</v>
      </c>
      <c r="M8" s="167"/>
      <c r="N8" s="29"/>
      <c r="O8" s="29">
        <v>9.92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6.89</v>
      </c>
      <c r="L9" s="34">
        <f t="shared" si="0"/>
        <v>-0.56999999999999995</v>
      </c>
      <c r="M9" s="167"/>
      <c r="N9" s="29">
        <v>7.46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12.709999999999999</v>
      </c>
      <c r="L14" s="34">
        <f t="shared" si="0"/>
        <v>-0.56999999999999995</v>
      </c>
      <c r="M14" s="167"/>
      <c r="N14" s="29">
        <v>13.28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1.25</v>
      </c>
      <c r="M15" s="167"/>
      <c r="N15" s="29"/>
      <c r="O15" s="29">
        <v>1.8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13.44</v>
      </c>
      <c r="M18" s="167"/>
      <c r="N18" s="29"/>
      <c r="O18" s="29">
        <v>14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4.1999999999999993</v>
      </c>
      <c r="L19" s="34">
        <f>O19-I19</f>
        <v>-0.32</v>
      </c>
      <c r="M19" s="167"/>
      <c r="N19" s="195">
        <v>4.5199999999999996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10.27</v>
      </c>
      <c r="M20" s="186"/>
      <c r="N20" s="16"/>
      <c r="O20" s="16">
        <v>10.67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-0.45</v>
      </c>
      <c r="L21" s="17">
        <f>O21-I21</f>
        <v>28.84</v>
      </c>
      <c r="M21" s="188"/>
      <c r="N21" s="16"/>
      <c r="O21" s="16">
        <v>29.29</v>
      </c>
    </row>
  </sheetData>
  <mergeCells count="1">
    <mergeCell ref="N10:O10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C5A7-0C61-47A0-BCA6-41262E8C9207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215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5.5</v>
      </c>
      <c r="M5" s="167"/>
      <c r="N5" s="29"/>
      <c r="O5" s="29">
        <v>5.88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5.83</v>
      </c>
      <c r="L6" s="34">
        <f t="shared" si="0"/>
        <v>-0.35</v>
      </c>
      <c r="M6" s="167"/>
      <c r="N6" s="29">
        <v>6.18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9.5500000000000007</v>
      </c>
      <c r="M7" s="167"/>
      <c r="N7" s="29"/>
      <c r="O7" s="29">
        <v>9.5500000000000007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8.1999999999999993</v>
      </c>
      <c r="M8" s="167"/>
      <c r="N8" s="29"/>
      <c r="O8" s="29">
        <v>8.5399999999999991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5.9799999999999995</v>
      </c>
      <c r="L9" s="34">
        <f t="shared" si="0"/>
        <v>-0.56999999999999995</v>
      </c>
      <c r="M9" s="167"/>
      <c r="N9" s="29">
        <v>6.55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13.27</v>
      </c>
      <c r="M14" s="167"/>
      <c r="N14" s="29"/>
      <c r="O14" s="29">
        <v>13.84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0.33999999999999997</v>
      </c>
      <c r="L15" s="34">
        <f t="shared" si="0"/>
        <v>-0.55000000000000004</v>
      </c>
      <c r="M15" s="167"/>
      <c r="N15" s="29">
        <v>0.89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13.42</v>
      </c>
      <c r="M18" s="167"/>
      <c r="N18" s="29"/>
      <c r="O18" s="29">
        <v>13.98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2.8600000000000003</v>
      </c>
      <c r="L19" s="34">
        <f>O19-I19</f>
        <v>-0.32</v>
      </c>
      <c r="M19" s="167"/>
      <c r="N19" s="195">
        <v>3.18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10.15</v>
      </c>
      <c r="M20" s="186"/>
      <c r="N20" s="16"/>
      <c r="O20" s="16">
        <v>10.55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-0.45</v>
      </c>
      <c r="L21" s="17">
        <f>O21-I21</f>
        <v>27.63</v>
      </c>
      <c r="M21" s="188"/>
      <c r="N21" s="16"/>
      <c r="O21" s="16">
        <v>28.08</v>
      </c>
    </row>
  </sheetData>
  <mergeCells count="1">
    <mergeCell ref="N10:O10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9B06-A97B-40E6-ACCD-4B69684612EC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216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4.49</v>
      </c>
      <c r="M5" s="167"/>
      <c r="N5" s="29"/>
      <c r="O5" s="29">
        <v>4.87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5.83</v>
      </c>
      <c r="L6" s="34">
        <f t="shared" si="0"/>
        <v>8.18</v>
      </c>
      <c r="M6" s="167"/>
      <c r="N6" s="29">
        <v>6.18</v>
      </c>
      <c r="O6" s="29">
        <v>8.5299999999999994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9.8699999999999992</v>
      </c>
      <c r="L7" s="34">
        <f t="shared" si="0"/>
        <v>0</v>
      </c>
      <c r="M7" s="167"/>
      <c r="N7" s="29">
        <v>9.8699999999999992</v>
      </c>
      <c r="O7" s="29"/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6.62</v>
      </c>
      <c r="L8" s="34">
        <f t="shared" si="0"/>
        <v>-0.34</v>
      </c>
      <c r="M8" s="167"/>
      <c r="N8" s="29">
        <v>6.96</v>
      </c>
      <c r="O8" s="29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5.09</v>
      </c>
      <c r="L9" s="34">
        <f t="shared" si="0"/>
        <v>-0.56999999999999995</v>
      </c>
      <c r="M9" s="167"/>
      <c r="N9" s="29">
        <v>5.66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11.01</v>
      </c>
      <c r="L14" s="34">
        <f t="shared" si="0"/>
        <v>-0.56999999999999995</v>
      </c>
      <c r="M14" s="167"/>
      <c r="N14" s="29">
        <v>11.58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0.22999999999999998</v>
      </c>
      <c r="L15" s="34">
        <f t="shared" si="0"/>
        <v>-0.55000000000000004</v>
      </c>
      <c r="M15" s="167"/>
      <c r="N15" s="29">
        <v>0.78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9.24</v>
      </c>
      <c r="M18" s="167"/>
      <c r="N18" s="29"/>
      <c r="O18" s="29">
        <v>9.8000000000000007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3.02</v>
      </c>
      <c r="L19" s="34">
        <f>O19-I19</f>
        <v>-0.32</v>
      </c>
      <c r="M19" s="167"/>
      <c r="N19" s="195">
        <v>3.34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2.96</v>
      </c>
      <c r="L20" s="17">
        <f>O20-I20</f>
        <v>-0.4</v>
      </c>
      <c r="M20" s="186"/>
      <c r="N20" s="16">
        <v>3.36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1.44</v>
      </c>
      <c r="L21" s="17">
        <f>O21-I21</f>
        <v>-0.45</v>
      </c>
      <c r="M21" s="188"/>
      <c r="N21" s="16">
        <v>1.89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FA54-4B0A-423F-A0F3-6DFBB625E54E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217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4.1900000000000004</v>
      </c>
      <c r="M5" s="167"/>
      <c r="N5" s="29"/>
      <c r="O5" s="29">
        <v>4.57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4.1000000000000005</v>
      </c>
      <c r="L6" s="34">
        <f t="shared" si="0"/>
        <v>-0.35</v>
      </c>
      <c r="M6" s="167"/>
      <c r="N6" s="29">
        <v>4.45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6.93</v>
      </c>
      <c r="M7" s="167"/>
      <c r="N7" s="29"/>
      <c r="O7" s="29">
        <v>6.93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5.7700000000000005</v>
      </c>
      <c r="M8" s="167"/>
      <c r="N8" s="29"/>
      <c r="O8" s="29">
        <v>6.11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4.0299999999999994</v>
      </c>
      <c r="L9" s="34">
        <f t="shared" si="0"/>
        <v>-0.56999999999999995</v>
      </c>
      <c r="M9" s="167"/>
      <c r="N9" s="29">
        <v>4.5999999999999996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9.3699999999999992</v>
      </c>
      <c r="M14" s="167"/>
      <c r="N14" s="29"/>
      <c r="O14" s="29">
        <v>9.94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1.44</v>
      </c>
      <c r="M15" s="167"/>
      <c r="N15" s="29"/>
      <c r="O15" s="29">
        <v>1.99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9.84</v>
      </c>
      <c r="M18" s="167"/>
      <c r="N18" s="29"/>
      <c r="O18" s="29">
        <v>10.4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1.9200000000000002</v>
      </c>
      <c r="L19" s="34">
        <f>O19-I19</f>
        <v>-0.32</v>
      </c>
      <c r="M19" s="167"/>
      <c r="N19" s="195">
        <v>2.2400000000000002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7.8699999999999992</v>
      </c>
      <c r="M20" s="186"/>
      <c r="N20" s="16"/>
      <c r="O20" s="16">
        <v>8.27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0.99</v>
      </c>
      <c r="L21" s="17">
        <f>O21-I21</f>
        <v>-0.45</v>
      </c>
      <c r="M21" s="188"/>
      <c r="N21" s="16">
        <v>1.44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81CA-0B2C-4B76-8B49-E0F0E327D642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3.1</v>
      </c>
      <c r="M5" s="167"/>
      <c r="N5" s="29"/>
      <c r="O5" s="29">
        <v>3.48</v>
      </c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3.08</v>
      </c>
      <c r="L6" s="34">
        <f t="shared" si="0"/>
        <v>-0.35</v>
      </c>
      <c r="M6" s="167"/>
      <c r="N6" s="29">
        <v>3.43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3.5</v>
      </c>
      <c r="L7" s="34">
        <f t="shared" si="0"/>
        <v>0</v>
      </c>
      <c r="M7" s="167"/>
      <c r="N7" s="29">
        <v>3.5</v>
      </c>
      <c r="O7" s="29"/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5.3</v>
      </c>
      <c r="M8" s="167"/>
      <c r="N8" s="29"/>
      <c r="O8" s="29">
        <v>5.64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3.6200000000000006</v>
      </c>
      <c r="L9" s="34">
        <f t="shared" si="0"/>
        <v>-0.56999999999999995</v>
      </c>
      <c r="M9" s="167"/>
      <c r="N9" s="29">
        <v>4.1900000000000004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9.2199999999999989</v>
      </c>
      <c r="M14" s="167"/>
      <c r="N14" s="29"/>
      <c r="O14" s="29">
        <v>9.7899999999999991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0.90999999999999992</v>
      </c>
      <c r="L15" s="34">
        <f t="shared" si="0"/>
        <v>-0.55000000000000004</v>
      </c>
      <c r="M15" s="167"/>
      <c r="N15" s="29">
        <v>1.46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8.91</v>
      </c>
      <c r="M18" s="167"/>
      <c r="N18" s="29"/>
      <c r="O18" s="29">
        <v>9.4700000000000006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1.65</v>
      </c>
      <c r="L19" s="34">
        <f>O19-I19</f>
        <v>-0.32</v>
      </c>
      <c r="M19" s="167"/>
      <c r="N19" s="195">
        <v>1.97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3.1</v>
      </c>
      <c r="L20" s="17">
        <f>O20-I20</f>
        <v>-0.4</v>
      </c>
      <c r="M20" s="186"/>
      <c r="N20" s="16">
        <v>3.5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0.67999999999999994</v>
      </c>
      <c r="L21" s="17">
        <f>O21-I21</f>
        <v>-0.45</v>
      </c>
      <c r="M21" s="188"/>
      <c r="N21" s="16">
        <v>1.1299999999999999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7F5BA-7036-4CC2-ABC4-97F859DB27A5}">
  <dimension ref="A1:O21"/>
  <sheetViews>
    <sheetView workbookViewId="0">
      <selection sqref="A1:O21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218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196" t="s">
        <v>219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6.7700000000000005</v>
      </c>
      <c r="M6" s="167"/>
      <c r="N6" s="29"/>
      <c r="O6" s="29">
        <v>7.12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8.35</v>
      </c>
      <c r="M7" s="167"/>
      <c r="N7" s="29"/>
      <c r="O7" s="29">
        <v>8.35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6.1400000000000006</v>
      </c>
      <c r="M8" s="167"/>
      <c r="N8" s="29"/>
      <c r="O8" s="29">
        <v>6.48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4.6099999999999994</v>
      </c>
      <c r="M9" s="167"/>
      <c r="N9" s="29"/>
      <c r="O9" s="29">
        <v>5.18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9.9699999999999989</v>
      </c>
      <c r="M14" s="167"/>
      <c r="N14" s="29"/>
      <c r="O14" s="29">
        <v>10.54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0.19999999999999996</v>
      </c>
      <c r="L15" s="34">
        <f t="shared" si="0"/>
        <v>-0.55000000000000004</v>
      </c>
      <c r="M15" s="167"/>
      <c r="N15" s="29">
        <v>0.75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11.99</v>
      </c>
      <c r="M18" s="167"/>
      <c r="N18" s="29"/>
      <c r="O18" s="29">
        <v>12.55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2.14</v>
      </c>
      <c r="L19" s="34">
        <f>O19-I19</f>
        <v>-0.32</v>
      </c>
      <c r="M19" s="167"/>
      <c r="N19" s="195">
        <v>2.46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2.97</v>
      </c>
      <c r="L20" s="17">
        <f>O20-I20</f>
        <v>-0.4</v>
      </c>
      <c r="M20" s="186"/>
      <c r="N20" s="16">
        <v>3.37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2.76</v>
      </c>
      <c r="L21" s="17">
        <f>O21-I21</f>
        <v>-0.45</v>
      </c>
      <c r="M21" s="188"/>
      <c r="N21" s="16">
        <v>3.21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DBB6-E21F-4B8F-96C7-634131B101E0}">
  <dimension ref="A1:O21"/>
  <sheetViews>
    <sheetView workbookViewId="0">
      <selection activeCell="L30" sqref="L30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220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196" t="s">
        <v>221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9.27</v>
      </c>
      <c r="M6" s="167"/>
      <c r="N6" s="29"/>
      <c r="O6" s="29">
        <v>9.6199999999999992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11.72</v>
      </c>
      <c r="M7" s="167"/>
      <c r="N7" s="29"/>
      <c r="O7" s="29">
        <v>11.72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7.21</v>
      </c>
      <c r="M8" s="167"/>
      <c r="N8" s="29"/>
      <c r="O8" s="29">
        <v>7.55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5.25</v>
      </c>
      <c r="L9" s="34">
        <f t="shared" si="0"/>
        <v>-0.56999999999999995</v>
      </c>
      <c r="M9" s="167"/>
      <c r="N9" s="29">
        <v>5.82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11</v>
      </c>
      <c r="L14" s="34">
        <f t="shared" si="0"/>
        <v>-0.56999999999999995</v>
      </c>
      <c r="M14" s="167"/>
      <c r="N14" s="29">
        <v>11.57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1.0799999999999998</v>
      </c>
      <c r="L15" s="34">
        <f t="shared" si="0"/>
        <v>-0.55000000000000004</v>
      </c>
      <c r="M15" s="167"/>
      <c r="N15" s="29">
        <v>1.63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10.549999999999999</v>
      </c>
      <c r="M18" s="167"/>
      <c r="N18" s="29"/>
      <c r="O18" s="29">
        <v>11.11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3.41</v>
      </c>
      <c r="L19" s="34">
        <f>O19-I19</f>
        <v>-0.32</v>
      </c>
      <c r="M19" s="167"/>
      <c r="N19" s="195">
        <v>3.73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3.82</v>
      </c>
      <c r="L20" s="17">
        <f>O20-I20</f>
        <v>-0.4</v>
      </c>
      <c r="M20" s="186"/>
      <c r="N20" s="16">
        <v>4.22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1.8299999999999998</v>
      </c>
      <c r="L21" s="17">
        <f>O21-I21</f>
        <v>-0.45</v>
      </c>
      <c r="M21" s="188"/>
      <c r="N21" s="16">
        <v>2.2799999999999998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DBBE-CCCC-45D5-9965-A3448CB2FD35}">
  <dimension ref="A1:O21"/>
  <sheetViews>
    <sheetView workbookViewId="0">
      <selection activeCell="B21" sqref="B18:B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222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196" t="s">
        <v>221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5.28</v>
      </c>
      <c r="L6" s="34">
        <f t="shared" si="0"/>
        <v>-0.35</v>
      </c>
      <c r="M6" s="167"/>
      <c r="N6" s="29">
        <v>5.63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14.42</v>
      </c>
      <c r="M7" s="167"/>
      <c r="N7" s="29"/>
      <c r="O7" s="29">
        <v>14.42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7.7900000000000009</v>
      </c>
      <c r="M8" s="167"/>
      <c r="N8" s="29"/>
      <c r="O8" s="29">
        <v>8.1300000000000008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6.02</v>
      </c>
      <c r="M9" s="167"/>
      <c r="N9" s="29"/>
      <c r="O9" s="29">
        <v>6.59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11.52</v>
      </c>
      <c r="L14" s="34">
        <f t="shared" si="0"/>
        <v>-0.56999999999999995</v>
      </c>
      <c r="M14" s="167"/>
      <c r="N14" s="29">
        <v>12.09</v>
      </c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0.33999999999999997</v>
      </c>
      <c r="L15" s="34">
        <f t="shared" si="0"/>
        <v>-0.55000000000000004</v>
      </c>
      <c r="M15" s="167"/>
      <c r="N15" s="29">
        <v>0.89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11.43</v>
      </c>
      <c r="M18" s="167"/>
      <c r="N18" s="29"/>
      <c r="O18" s="29">
        <v>11.99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3.5100000000000002</v>
      </c>
      <c r="L19" s="34">
        <f>O19-I19</f>
        <v>-0.32</v>
      </c>
      <c r="M19" s="167"/>
      <c r="N19" s="195">
        <v>3.83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5.1099999999999994</v>
      </c>
      <c r="L20" s="17">
        <f>O20-I20</f>
        <v>-0.4</v>
      </c>
      <c r="M20" s="186"/>
      <c r="N20" s="16">
        <v>5.51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2.3499999999999996</v>
      </c>
      <c r="L21" s="17">
        <f>O21-I21</f>
        <v>-0.45</v>
      </c>
      <c r="M21" s="188"/>
      <c r="N21" s="16">
        <v>2.8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5394-9BAC-47A8-AFD7-AA5D7ADA16E1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223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196" t="s">
        <v>221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11.75</v>
      </c>
      <c r="M6" s="167"/>
      <c r="N6" s="29"/>
      <c r="O6" s="29">
        <v>12.1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15.36</v>
      </c>
      <c r="M7" s="167"/>
      <c r="N7" s="29"/>
      <c r="O7" s="29">
        <v>15.36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7.59</v>
      </c>
      <c r="M8" s="167"/>
      <c r="N8" s="29"/>
      <c r="O8" s="29">
        <v>7.93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6.68</v>
      </c>
      <c r="M9" s="167"/>
      <c r="N9" s="29"/>
      <c r="O9" s="29">
        <v>7.25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-0.56999999999999995</v>
      </c>
      <c r="M14" s="167"/>
      <c r="N14" s="29"/>
      <c r="O14" s="29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-0.55000000000000004</v>
      </c>
      <c r="M15" s="167"/>
      <c r="N15" s="29"/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-0.56000000000000005</v>
      </c>
      <c r="M18" s="167"/>
      <c r="N18" s="29"/>
      <c r="O18" s="29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3.73</v>
      </c>
      <c r="L19" s="34">
        <f>O19-I19</f>
        <v>-0.32</v>
      </c>
      <c r="M19" s="167"/>
      <c r="N19" s="195">
        <v>4.05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-0.4</v>
      </c>
      <c r="M20" s="186"/>
      <c r="N20" s="16"/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-0.45</v>
      </c>
      <c r="L21" s="17">
        <f>O21-I21</f>
        <v>-0.45</v>
      </c>
      <c r="M21" s="188"/>
      <c r="N21" s="16"/>
      <c r="O21" s="16"/>
    </row>
  </sheetData>
  <mergeCells count="1">
    <mergeCell ref="N10:O10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5457-65A5-4329-833C-05EB160777A3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 t="s">
        <v>224</v>
      </c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196" t="s">
        <v>221</v>
      </c>
      <c r="O5" s="29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9.5300000000000011</v>
      </c>
      <c r="L6" s="34">
        <f t="shared" si="0"/>
        <v>-0.35</v>
      </c>
      <c r="M6" s="167"/>
      <c r="N6" s="29">
        <v>9.8800000000000008</v>
      </c>
      <c r="O6" s="29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14.82</v>
      </c>
      <c r="L7" s="34">
        <f t="shared" si="0"/>
        <v>0</v>
      </c>
      <c r="M7" s="167"/>
      <c r="N7" s="29">
        <v>14.82</v>
      </c>
      <c r="O7" s="29"/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9.5500000000000007</v>
      </c>
      <c r="M8" s="167"/>
      <c r="N8" s="29"/>
      <c r="O8" s="29">
        <v>9.89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7.1999999999999993</v>
      </c>
      <c r="L9" s="34">
        <f t="shared" si="0"/>
        <v>-0.56999999999999995</v>
      </c>
      <c r="M9" s="167"/>
      <c r="N9" s="29">
        <v>7.77</v>
      </c>
      <c r="O9" s="29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13.459999999999999</v>
      </c>
      <c r="M14" s="167"/>
      <c r="N14" s="29"/>
      <c r="O14" s="29">
        <v>14.03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0.41999999999999993</v>
      </c>
      <c r="L15" s="34">
        <f t="shared" si="0"/>
        <v>-0.55000000000000004</v>
      </c>
      <c r="M15" s="167"/>
      <c r="N15" s="29">
        <v>0.97</v>
      </c>
      <c r="O15" s="29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10.49</v>
      </c>
      <c r="M18" s="167"/>
      <c r="N18" s="29"/>
      <c r="O18" s="29">
        <v>11.05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4.2299999999999995</v>
      </c>
      <c r="L19" s="34">
        <f>O19-I19</f>
        <v>-0.32</v>
      </c>
      <c r="M19" s="167"/>
      <c r="N19" s="195">
        <v>4.55</v>
      </c>
      <c r="O19" s="195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7.38</v>
      </c>
      <c r="L20" s="17">
        <f>O20-I20</f>
        <v>-0.4</v>
      </c>
      <c r="M20" s="186"/>
      <c r="N20" s="16">
        <v>7.78</v>
      </c>
      <c r="O20" s="16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3.74</v>
      </c>
      <c r="L21" s="17">
        <f>O21-I21</f>
        <v>-0.45</v>
      </c>
      <c r="M21" s="188"/>
      <c r="N21" s="16">
        <v>4.1900000000000004</v>
      </c>
      <c r="O21" s="16"/>
    </row>
  </sheetData>
  <mergeCells count="1">
    <mergeCell ref="N10:O10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5A4C-ACCD-4C48-93C0-776D15ACCBD6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197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-0.38</v>
      </c>
      <c r="M5" s="167"/>
      <c r="N5" s="198"/>
      <c r="O5" s="198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5.9700000000000006</v>
      </c>
      <c r="L6" s="34">
        <f t="shared" si="0"/>
        <v>-0.35</v>
      </c>
      <c r="M6" s="167"/>
      <c r="N6" s="198">
        <v>6.32</v>
      </c>
      <c r="O6" s="198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14.63</v>
      </c>
      <c r="M7" s="167"/>
      <c r="N7" s="198"/>
      <c r="O7" s="198">
        <v>14.63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9.56</v>
      </c>
      <c r="M8" s="167"/>
      <c r="N8" s="198"/>
      <c r="O8" s="198">
        <v>9.9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3.77</v>
      </c>
      <c r="L9" s="34">
        <f t="shared" si="0"/>
        <v>-0.56999999999999995</v>
      </c>
      <c r="M9" s="167"/>
      <c r="N9" s="198">
        <v>4.34</v>
      </c>
      <c r="O9" s="198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13.11</v>
      </c>
      <c r="L14" s="34">
        <f t="shared" si="0"/>
        <v>-0.56999999999999995</v>
      </c>
      <c r="M14" s="167"/>
      <c r="N14" s="198">
        <v>13.68</v>
      </c>
      <c r="O14" s="198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1.31</v>
      </c>
      <c r="M15" s="167"/>
      <c r="N15" s="198"/>
      <c r="O15" s="198">
        <v>1.86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6.98</v>
      </c>
      <c r="L18" s="34">
        <f t="shared" si="0"/>
        <v>-0.56000000000000005</v>
      </c>
      <c r="M18" s="167"/>
      <c r="N18" s="198">
        <v>7.54</v>
      </c>
      <c r="O18" s="198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-0.32</v>
      </c>
      <c r="L19" s="34">
        <f>O19-I19</f>
        <v>7.4499999999999993</v>
      </c>
      <c r="M19" s="167"/>
      <c r="N19" s="198"/>
      <c r="O19" s="198">
        <v>7.77</v>
      </c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-0.4</v>
      </c>
      <c r="L20" s="17">
        <f>O20-I20</f>
        <v>12.28</v>
      </c>
      <c r="M20" s="186"/>
      <c r="N20" s="198"/>
      <c r="O20" s="198">
        <v>12.68</v>
      </c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4.09</v>
      </c>
      <c r="L21" s="17">
        <f>O21-I21</f>
        <v>-0.45</v>
      </c>
      <c r="M21" s="188"/>
      <c r="N21" s="198">
        <v>4.54</v>
      </c>
      <c r="O21" s="198"/>
    </row>
  </sheetData>
  <mergeCells count="1">
    <mergeCell ref="N10:O10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C8B5-AA04-49C1-8159-0761DF35CF35}">
  <dimension ref="A1:O21"/>
  <sheetViews>
    <sheetView workbookViewId="0">
      <selection sqref="A1:O21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225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-0.38</v>
      </c>
      <c r="M5" s="167"/>
      <c r="N5" s="198"/>
      <c r="O5" s="198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4.42</v>
      </c>
      <c r="L6" s="34">
        <f t="shared" si="0"/>
        <v>-0.35</v>
      </c>
      <c r="M6" s="167"/>
      <c r="N6" s="198">
        <v>4.7699999999999996</v>
      </c>
      <c r="O6" s="198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7.4</v>
      </c>
      <c r="M7" s="167"/>
      <c r="N7" s="198"/>
      <c r="O7" s="198">
        <v>7.4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6.57</v>
      </c>
      <c r="M8" s="167"/>
      <c r="N8" s="198"/>
      <c r="O8" s="198">
        <v>6.91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4.83</v>
      </c>
      <c r="L9" s="34">
        <f t="shared" si="0"/>
        <v>-0.56999999999999995</v>
      </c>
      <c r="M9" s="167"/>
      <c r="N9" s="198">
        <v>5.4</v>
      </c>
      <c r="O9" s="198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211" t="s">
        <v>196</v>
      </c>
      <c r="O10" s="243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93"/>
      <c r="O11" s="194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93"/>
      <c r="O12" s="194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93"/>
      <c r="O13" s="194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10.209999999999999</v>
      </c>
      <c r="M14" s="167"/>
      <c r="N14" s="198"/>
      <c r="O14" s="198">
        <v>10.78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1.0799999999999998</v>
      </c>
      <c r="M15" s="167"/>
      <c r="N15" s="198"/>
      <c r="O15" s="198">
        <v>1.63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93"/>
      <c r="O16" s="194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93"/>
      <c r="O17" s="194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6.52</v>
      </c>
      <c r="L18" s="34">
        <f t="shared" si="0"/>
        <v>-0.56000000000000005</v>
      </c>
      <c r="M18" s="167"/>
      <c r="N18" s="198">
        <v>7.08</v>
      </c>
      <c r="O18" s="198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2.46</v>
      </c>
      <c r="L19" s="34">
        <f>O19-I19</f>
        <v>-0.32</v>
      </c>
      <c r="M19" s="167"/>
      <c r="N19" s="198">
        <v>2.78</v>
      </c>
      <c r="O19" s="198"/>
    </row>
    <row r="20" spans="1:15" ht="13.5" thickBot="1" x14ac:dyDescent="0.25">
      <c r="A20" s="185">
        <v>16</v>
      </c>
      <c r="B20" s="185" t="s">
        <v>207</v>
      </c>
      <c r="C20" s="186"/>
      <c r="D20" s="173" t="s">
        <v>30</v>
      </c>
      <c r="E20" s="171">
        <v>188054</v>
      </c>
      <c r="F20" s="171">
        <v>465846</v>
      </c>
      <c r="H20" s="186"/>
      <c r="I20" s="186">
        <v>0.4</v>
      </c>
      <c r="J20" s="186"/>
      <c r="K20" s="17">
        <f>N20-I20</f>
        <v>2.8200000000000003</v>
      </c>
      <c r="L20" s="17">
        <f>O20-I20</f>
        <v>-0.4</v>
      </c>
      <c r="M20" s="186"/>
      <c r="N20" s="198">
        <v>3.22</v>
      </c>
      <c r="O20" s="198"/>
    </row>
    <row r="21" spans="1:15" ht="13.5" thickBot="1" x14ac:dyDescent="0.25">
      <c r="A21" s="172">
        <v>17</v>
      </c>
      <c r="B21" s="173" t="s">
        <v>208</v>
      </c>
      <c r="C21" s="17"/>
      <c r="D21" s="173" t="s">
        <v>30</v>
      </c>
      <c r="E21" s="17">
        <v>188480</v>
      </c>
      <c r="F21" s="17">
        <v>465874</v>
      </c>
      <c r="G21" s="173"/>
      <c r="H21" s="17"/>
      <c r="I21" s="17">
        <v>0.45</v>
      </c>
      <c r="J21" s="17"/>
      <c r="K21" s="17">
        <f>N21-I21</f>
        <v>1.33</v>
      </c>
      <c r="L21" s="17">
        <f>O21-I21</f>
        <v>-0.45</v>
      </c>
      <c r="M21" s="188"/>
      <c r="N21" s="198">
        <v>1.78</v>
      </c>
      <c r="O21" s="198"/>
    </row>
  </sheetData>
  <mergeCells count="1">
    <mergeCell ref="N10:O10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3F7F-5BE0-41B6-AF61-88F93B8B2798}">
  <dimension ref="A1:O23"/>
  <sheetViews>
    <sheetView zoomScaleNormal="100" workbookViewId="0">
      <selection sqref="A1:O23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226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-0.38</v>
      </c>
      <c r="M5" s="167"/>
      <c r="N5" s="164"/>
      <c r="O5" s="166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5.04</v>
      </c>
      <c r="L6" s="34">
        <f t="shared" si="0"/>
        <v>-0.35</v>
      </c>
      <c r="M6" s="167"/>
      <c r="N6" s="164">
        <v>5.39</v>
      </c>
      <c r="O6" s="166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9.2899999999999991</v>
      </c>
      <c r="M7" s="167"/>
      <c r="N7" s="164"/>
      <c r="O7" s="166">
        <v>9.2899999999999991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6.08</v>
      </c>
      <c r="M8" s="167"/>
      <c r="N8" s="164"/>
      <c r="O8" s="166">
        <v>6.42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4.18</v>
      </c>
      <c r="L9" s="34">
        <f t="shared" si="0"/>
        <v>-0.56999999999999995</v>
      </c>
      <c r="M9" s="167"/>
      <c r="N9" s="164">
        <v>4.75</v>
      </c>
      <c r="O9" s="166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64"/>
      <c r="O11" s="166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64"/>
      <c r="O12" s="166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64"/>
      <c r="O13" s="166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10.33</v>
      </c>
      <c r="M14" s="167"/>
      <c r="N14" s="164"/>
      <c r="O14" s="166">
        <v>10.9</v>
      </c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1.02</v>
      </c>
      <c r="M15" s="167"/>
      <c r="N15" s="164"/>
      <c r="O15" s="166">
        <v>1.57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64"/>
      <c r="O16" s="166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64"/>
      <c r="O17" s="166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6.6099999999999994</v>
      </c>
      <c r="L18" s="34">
        <f t="shared" si="0"/>
        <v>-0.56000000000000005</v>
      </c>
      <c r="M18" s="167"/>
      <c r="N18" s="164">
        <v>7.17</v>
      </c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2.25</v>
      </c>
      <c r="L19" s="34">
        <f>O19-I19</f>
        <v>-0.32</v>
      </c>
      <c r="M19" s="167"/>
      <c r="N19" s="164">
        <v>2.57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2.48</v>
      </c>
      <c r="L20" s="34">
        <f>O20-I20</f>
        <v>-0.4</v>
      </c>
      <c r="M20" s="186"/>
      <c r="N20" s="164">
        <v>2.88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1.66</v>
      </c>
      <c r="L21" s="34">
        <f>O21-I21</f>
        <v>-0.45</v>
      </c>
      <c r="M21" s="188"/>
      <c r="N21" s="164">
        <v>2.11</v>
      </c>
      <c r="O21" s="166"/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9"/>
      <c r="F22" s="9"/>
      <c r="G22" s="171"/>
      <c r="H22" s="16"/>
      <c r="I22" s="29">
        <v>0</v>
      </c>
      <c r="J22" s="16"/>
      <c r="K22" s="29">
        <f>N22-I22</f>
        <v>4.17</v>
      </c>
      <c r="L22" s="34">
        <f>O22-I22</f>
        <v>0</v>
      </c>
      <c r="N22" s="164">
        <v>4.17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6.58</v>
      </c>
      <c r="L23" s="17"/>
      <c r="N23" s="17">
        <v>7</v>
      </c>
      <c r="O23" s="17"/>
    </row>
  </sheetData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D059-3FE4-415E-ACE1-BE3BB352CED6}">
  <dimension ref="A1:O23"/>
  <sheetViews>
    <sheetView workbookViewId="0">
      <selection sqref="A1:O23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229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-0.38</v>
      </c>
      <c r="M5" s="167"/>
      <c r="N5" s="164"/>
      <c r="O5" s="166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4.91</v>
      </c>
      <c r="L6" s="34">
        <f t="shared" si="0"/>
        <v>-0.35</v>
      </c>
      <c r="M6" s="167"/>
      <c r="N6" s="164">
        <v>5.26</v>
      </c>
      <c r="O6" s="166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8.65</v>
      </c>
      <c r="M7" s="167"/>
      <c r="N7" s="164"/>
      <c r="O7" s="166">
        <v>8.65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6.3100000000000005</v>
      </c>
      <c r="M8" s="167"/>
      <c r="N8" s="164"/>
      <c r="O8" s="166">
        <v>6.65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4.58</v>
      </c>
      <c r="M9" s="167"/>
      <c r="N9" s="164"/>
      <c r="O9" s="166">
        <v>5.15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64"/>
      <c r="O11" s="166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64"/>
      <c r="O12" s="166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64"/>
      <c r="O13" s="166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-0.56999999999999995</v>
      </c>
      <c r="L14" s="34">
        <f t="shared" si="0"/>
        <v>-0.56999999999999995</v>
      </c>
      <c r="M14" s="167"/>
      <c r="N14" s="164"/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-0.55000000000000004</v>
      </c>
      <c r="M15" s="167"/>
      <c r="N15" s="164"/>
      <c r="O15" s="166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64"/>
      <c r="O16" s="166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64"/>
      <c r="O17" s="166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-0.56000000000000005</v>
      </c>
      <c r="M18" s="167"/>
      <c r="N18" s="164"/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2.3400000000000003</v>
      </c>
      <c r="L19" s="34">
        <f>O19-I19</f>
        <v>-0.32</v>
      </c>
      <c r="M19" s="167"/>
      <c r="N19" s="164">
        <v>2.66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-0.4</v>
      </c>
      <c r="L20" s="34">
        <f>O20-I20</f>
        <v>-0.4</v>
      </c>
      <c r="M20" s="186"/>
      <c r="N20" s="164"/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-0.45</v>
      </c>
      <c r="L21" s="34">
        <f>O21-I21</f>
        <v>-0.45</v>
      </c>
      <c r="M21" s="188"/>
      <c r="N21" s="164"/>
      <c r="O21" s="166"/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9"/>
      <c r="F22" s="9"/>
      <c r="G22" s="171"/>
      <c r="H22" s="16"/>
      <c r="I22" s="29">
        <v>0</v>
      </c>
      <c r="J22" s="16"/>
      <c r="K22" s="29">
        <f>N22-I22</f>
        <v>4.33</v>
      </c>
      <c r="L22" s="34">
        <f>O22-I22</f>
        <v>0</v>
      </c>
      <c r="N22" s="164">
        <v>4.33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-0.42</v>
      </c>
      <c r="L23" s="17"/>
      <c r="N23" s="17"/>
      <c r="O23" s="17"/>
    </row>
  </sheetData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AE56-A880-497C-8812-16B71E694BB2}">
  <dimension ref="A1:O23"/>
  <sheetViews>
    <sheetView workbookViewId="0">
      <selection sqref="A1:O24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230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>
        <f>N5-I5</f>
        <v>-0.38</v>
      </c>
      <c r="L5" s="34">
        <f t="shared" ref="L5:L18" si="0">O5-I5</f>
        <v>-0.38</v>
      </c>
      <c r="M5" s="167"/>
      <c r="N5" s="164"/>
      <c r="O5" s="166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4.96</v>
      </c>
      <c r="L6" s="34">
        <f t="shared" si="0"/>
        <v>-0.35</v>
      </c>
      <c r="M6" s="167"/>
      <c r="N6" s="164">
        <v>5.31</v>
      </c>
      <c r="O6" s="166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8.81</v>
      </c>
      <c r="M7" s="167"/>
      <c r="N7" s="164"/>
      <c r="O7" s="166">
        <v>8.81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6.62</v>
      </c>
      <c r="M8" s="167"/>
      <c r="N8" s="164"/>
      <c r="O8" s="166">
        <v>6.96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4.93</v>
      </c>
      <c r="M9" s="167"/>
      <c r="N9" s="164"/>
      <c r="O9" s="166">
        <v>5.5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164"/>
      <c r="O11" s="166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164"/>
      <c r="O12" s="166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>
        <f t="shared" si="1"/>
        <v>0</v>
      </c>
      <c r="L13" s="34">
        <f t="shared" si="0"/>
        <v>0</v>
      </c>
      <c r="M13" s="167"/>
      <c r="N13" s="164"/>
      <c r="O13" s="166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11.23</v>
      </c>
      <c r="L14" s="34">
        <f t="shared" si="0"/>
        <v>-0.56999999999999995</v>
      </c>
      <c r="M14" s="167"/>
      <c r="N14" s="164">
        <v>11.8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1.0799999999999998</v>
      </c>
      <c r="M15" s="167"/>
      <c r="N15" s="164"/>
      <c r="O15" s="166">
        <v>1.63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164"/>
      <c r="O16" s="166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>
        <f t="shared" si="1"/>
        <v>-0.4</v>
      </c>
      <c r="L17" s="34">
        <f t="shared" si="0"/>
        <v>-0.4</v>
      </c>
      <c r="M17" s="167"/>
      <c r="N17" s="164"/>
      <c r="O17" s="166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9.99</v>
      </c>
      <c r="M18" s="167"/>
      <c r="N18" s="164"/>
      <c r="O18" s="166">
        <v>10.55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2.5</v>
      </c>
      <c r="L19" s="34">
        <f>O19-I19</f>
        <v>-0.32</v>
      </c>
      <c r="M19" s="167"/>
      <c r="N19" s="164">
        <v>2.82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3.36</v>
      </c>
      <c r="L20" s="34">
        <f>O20-I20</f>
        <v>-0.4</v>
      </c>
      <c r="M20" s="186"/>
      <c r="N20" s="164">
        <v>3.76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2.02</v>
      </c>
      <c r="L21" s="34">
        <f>O21-I21</f>
        <v>-0.45</v>
      </c>
      <c r="M21" s="188"/>
      <c r="N21" s="164">
        <v>2.4700000000000002</v>
      </c>
      <c r="O21" s="166"/>
    </row>
    <row r="22" spans="1:15" x14ac:dyDescent="0.2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4.5199999999999996</v>
      </c>
      <c r="L22" s="34">
        <f>O22-I22</f>
        <v>0</v>
      </c>
      <c r="N22" s="164">
        <v>4.5199999999999996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6.96</v>
      </c>
      <c r="L23" s="17"/>
      <c r="N23" s="17">
        <v>7.38</v>
      </c>
      <c r="O23" s="17"/>
    </row>
  </sheetData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E070-0103-41FF-AF0E-E347968E7B06}">
  <dimension ref="A1:O23"/>
  <sheetViews>
    <sheetView workbookViewId="0">
      <selection activeCell="E21" sqref="E21:N21"/>
    </sheetView>
  </sheetViews>
  <sheetFormatPr defaultRowHeight="12.75" x14ac:dyDescent="0.2"/>
  <cols>
    <col min="1" max="1" width="11.42578125" customWidth="1"/>
    <col min="2" max="2" width="31.425781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74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6.0500000000000007</v>
      </c>
      <c r="M6" s="167"/>
      <c r="N6" s="164"/>
      <c r="O6" s="166">
        <v>6.4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5.71</v>
      </c>
      <c r="M7" s="167"/>
      <c r="N7" s="164"/>
      <c r="O7" s="166">
        <v>5.71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5.3100000000000005</v>
      </c>
      <c r="M8" s="167"/>
      <c r="N8" s="164"/>
      <c r="O8" s="166">
        <v>5.65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3.6300000000000003</v>
      </c>
      <c r="M9" s="167"/>
      <c r="N9" s="164"/>
      <c r="O9" s="166">
        <v>4.2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9.08</v>
      </c>
      <c r="L14" s="34">
        <f t="shared" si="0"/>
        <v>-0.56999999999999995</v>
      </c>
      <c r="M14" s="167"/>
      <c r="N14" s="164">
        <v>9.65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-0.20000000000000007</v>
      </c>
      <c r="L15" s="34">
        <f t="shared" si="0"/>
        <v>-0.55000000000000004</v>
      </c>
      <c r="M15" s="167"/>
      <c r="N15" s="164">
        <v>0.35</v>
      </c>
      <c r="O15" s="166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6.27</v>
      </c>
      <c r="L18" s="34">
        <f t="shared" si="0"/>
        <v>-0.56000000000000005</v>
      </c>
      <c r="M18" s="167"/>
      <c r="N18" s="164">
        <v>6.83</v>
      </c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1.8099999999999998</v>
      </c>
      <c r="L19" s="34">
        <f>O19-I19</f>
        <v>-0.32</v>
      </c>
      <c r="M19" s="167"/>
      <c r="N19" s="164">
        <v>2.13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-0.4</v>
      </c>
      <c r="L20" s="34">
        <f>O20-I20</f>
        <v>4.8499999999999996</v>
      </c>
      <c r="M20" s="186"/>
      <c r="N20" s="164"/>
      <c r="O20" s="166">
        <v>5.25</v>
      </c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0.7</v>
      </c>
      <c r="L21" s="34">
        <f>O21-I21</f>
        <v>-0.45</v>
      </c>
      <c r="M21" s="188"/>
      <c r="N21" s="164">
        <v>1.1499999999999999</v>
      </c>
      <c r="O21" s="166"/>
    </row>
    <row r="22" spans="1:15" x14ac:dyDescent="0.2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0</v>
      </c>
      <c r="L22" s="34">
        <f>O22-I22</f>
        <v>5.3</v>
      </c>
      <c r="N22" s="164"/>
      <c r="O22" s="166">
        <v>5.3</v>
      </c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5.93</v>
      </c>
      <c r="L23" s="17"/>
      <c r="N23" s="17">
        <v>6.35</v>
      </c>
      <c r="O23" s="17"/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3C60-D1D2-4363-B826-7ECE179DAD56}">
  <dimension ref="A1:O23"/>
  <sheetViews>
    <sheetView workbookViewId="0">
      <selection activeCell="L23" sqref="L23"/>
    </sheetView>
  </sheetViews>
  <sheetFormatPr defaultRowHeight="12.75" x14ac:dyDescent="0.2"/>
  <cols>
    <col min="1" max="1" width="11.42578125" customWidth="1"/>
    <col min="2" max="2" width="44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231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5.03</v>
      </c>
      <c r="M6" s="167"/>
      <c r="N6" s="164"/>
      <c r="O6" s="166">
        <v>5.38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4.12</v>
      </c>
      <c r="M7" s="167"/>
      <c r="N7" s="164"/>
      <c r="O7" s="166">
        <v>4.12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-0.34</v>
      </c>
      <c r="M8" s="167"/>
      <c r="N8" s="164"/>
      <c r="O8" s="166"/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3.47</v>
      </c>
      <c r="M9" s="167"/>
      <c r="N9" s="164"/>
      <c r="O9" s="166">
        <v>4.04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6.43</v>
      </c>
      <c r="L14" s="34">
        <f t="shared" si="0"/>
        <v>-0.56999999999999995</v>
      </c>
      <c r="M14" s="167"/>
      <c r="N14" s="164">
        <v>7</v>
      </c>
      <c r="O14" s="166"/>
    </row>
    <row r="15" spans="1:15" ht="13.5" thickBot="1" x14ac:dyDescent="0.25">
      <c r="A15" s="170">
        <v>11</v>
      </c>
      <c r="B15" s="171" t="s">
        <v>233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1.9999999999999907E-2</v>
      </c>
      <c r="L15" s="34">
        <f t="shared" si="0"/>
        <v>-0.55000000000000004</v>
      </c>
      <c r="M15" s="167"/>
      <c r="N15" s="164">
        <v>0.56999999999999995</v>
      </c>
      <c r="O15" s="166"/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232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6.5399999999999991</v>
      </c>
      <c r="L18" s="34">
        <f t="shared" si="0"/>
        <v>-0.56000000000000005</v>
      </c>
      <c r="M18" s="167"/>
      <c r="N18" s="164">
        <v>7.1</v>
      </c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1.9799999999999998</v>
      </c>
      <c r="L19" s="34">
        <f>O19-I19</f>
        <v>-0.32</v>
      </c>
      <c r="M19" s="167"/>
      <c r="N19" s="164">
        <v>2.2999999999999998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2.8200000000000003</v>
      </c>
      <c r="L20" s="34">
        <f>O20-I20</f>
        <v>-0.4</v>
      </c>
      <c r="M20" s="186"/>
      <c r="N20" s="164">
        <v>3.22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-0.45</v>
      </c>
      <c r="L21" s="34">
        <f>O21-I21</f>
        <v>28.42</v>
      </c>
      <c r="M21" s="188"/>
      <c r="N21" s="164"/>
      <c r="O21" s="166">
        <v>28.87</v>
      </c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1.94</v>
      </c>
      <c r="L22" s="34">
        <f>O22-I22</f>
        <v>0</v>
      </c>
      <c r="N22" s="164">
        <v>1.94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29">
        <f>N23-I23</f>
        <v>-0.42</v>
      </c>
      <c r="L23" s="34">
        <f>O23-I23</f>
        <v>5.22</v>
      </c>
      <c r="N23" s="17"/>
      <c r="O23" s="17">
        <v>5.64</v>
      </c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835D-3B17-4676-8FC5-E00D56545DFD}">
  <dimension ref="A1:O23"/>
  <sheetViews>
    <sheetView topLeftCell="A6" workbookViewId="0">
      <selection sqref="A1:O23"/>
    </sheetView>
  </sheetViews>
  <sheetFormatPr defaultRowHeight="12.75" x14ac:dyDescent="0.2"/>
  <cols>
    <col min="1" max="1" width="11.42578125" customWidth="1"/>
    <col min="2" max="2" width="36.7109375" bestFit="1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234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4.9800000000000004</v>
      </c>
      <c r="L6" s="34">
        <f t="shared" si="0"/>
        <v>-0.35</v>
      </c>
      <c r="M6" s="167"/>
      <c r="N6" s="164">
        <v>5.33</v>
      </c>
      <c r="O6" s="166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8.64</v>
      </c>
      <c r="M7" s="167"/>
      <c r="N7" s="164"/>
      <c r="O7" s="166">
        <v>8.64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5.7700000000000005</v>
      </c>
      <c r="M8" s="167"/>
      <c r="N8" s="164"/>
      <c r="O8" s="166">
        <v>6.11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4.42</v>
      </c>
      <c r="M9" s="167"/>
      <c r="N9" s="164"/>
      <c r="O9" s="166">
        <v>4.99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8.5399999999999991</v>
      </c>
      <c r="L14" s="34">
        <f t="shared" si="0"/>
        <v>-0.56999999999999995</v>
      </c>
      <c r="M14" s="167"/>
      <c r="N14" s="164">
        <v>9.11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1.18</v>
      </c>
      <c r="M15" s="167"/>
      <c r="N15" s="164"/>
      <c r="O15" s="166">
        <v>1.73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6.6199999999999992</v>
      </c>
      <c r="L18" s="34">
        <f t="shared" si="0"/>
        <v>-0.56000000000000005</v>
      </c>
      <c r="M18" s="167"/>
      <c r="N18" s="164">
        <v>7.18</v>
      </c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1.9799999999999998</v>
      </c>
      <c r="L19" s="34">
        <f>O19-I19</f>
        <v>-0.32</v>
      </c>
      <c r="M19" s="167"/>
      <c r="N19" s="164">
        <v>2.2999999999999998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2.74</v>
      </c>
      <c r="L20" s="34">
        <f>O20-I20</f>
        <v>-0.4</v>
      </c>
      <c r="M20" s="186"/>
      <c r="N20" s="164">
        <v>3.14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1.07</v>
      </c>
      <c r="L21" s="34">
        <f>O21-I21</f>
        <v>-0.45</v>
      </c>
      <c r="M21" s="188"/>
      <c r="N21" s="164">
        <v>1.52</v>
      </c>
      <c r="O21" s="166"/>
    </row>
    <row r="22" spans="1:15" x14ac:dyDescent="0.2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0</v>
      </c>
      <c r="L22" s="34">
        <f>O22-I22</f>
        <v>6.59</v>
      </c>
      <c r="N22" s="164"/>
      <c r="O22" s="166">
        <v>6.59</v>
      </c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6.1</v>
      </c>
      <c r="L23" s="17"/>
      <c r="N23" s="17">
        <v>6.52</v>
      </c>
      <c r="O23" s="17"/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59A6-8E88-4166-A07D-197365C6783A}">
  <dimension ref="A1:O23"/>
  <sheetViews>
    <sheetView topLeftCell="F1" zoomScale="70" zoomScaleNormal="70" workbookViewId="0">
      <selection sqref="A1:O23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235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9.120000000000001</v>
      </c>
      <c r="M6" s="167"/>
      <c r="N6" s="164"/>
      <c r="O6" s="166">
        <v>9.4700000000000006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10.69</v>
      </c>
      <c r="M7" s="167"/>
      <c r="N7" s="164"/>
      <c r="O7" s="166">
        <v>10.69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6.79</v>
      </c>
      <c r="M8" s="167"/>
      <c r="N8" s="164"/>
      <c r="O8" s="166">
        <v>7.13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4.93</v>
      </c>
      <c r="M9" s="167"/>
      <c r="N9" s="164"/>
      <c r="O9" s="166">
        <v>5.5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10.029999999999999</v>
      </c>
      <c r="L14" s="34">
        <f t="shared" si="0"/>
        <v>-0.56999999999999995</v>
      </c>
      <c r="M14" s="167"/>
      <c r="N14" s="164">
        <v>10.6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1.25</v>
      </c>
      <c r="M15" s="167"/>
      <c r="N15" s="164"/>
      <c r="O15" s="166">
        <v>1.8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9.2799999999999994</v>
      </c>
      <c r="M18" s="167"/>
      <c r="N18" s="164"/>
      <c r="O18" s="166">
        <v>9.84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2.87</v>
      </c>
      <c r="L19" s="34">
        <f>O19-I19</f>
        <v>-0.32</v>
      </c>
      <c r="M19" s="167"/>
      <c r="N19" s="164">
        <v>3.19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4.0299999999999994</v>
      </c>
      <c r="L20" s="34">
        <f>O20-I20</f>
        <v>-0.4</v>
      </c>
      <c r="M20" s="186"/>
      <c r="N20" s="164">
        <v>4.43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1.7500000000000002</v>
      </c>
      <c r="L21" s="34">
        <f>O21-I21</f>
        <v>-0.45</v>
      </c>
      <c r="M21" s="188"/>
      <c r="N21" s="164">
        <v>2.2000000000000002</v>
      </c>
      <c r="O21" s="166"/>
    </row>
    <row r="22" spans="1:15" x14ac:dyDescent="0.2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0</v>
      </c>
      <c r="L22" s="34">
        <f>O22-I22</f>
        <v>7.73</v>
      </c>
      <c r="N22" s="164"/>
      <c r="O22" s="166">
        <v>7.73</v>
      </c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17">
        <f>N23-I23</f>
        <v>7.07</v>
      </c>
      <c r="L23" s="17"/>
      <c r="N23" s="17">
        <v>7.49</v>
      </c>
      <c r="O23" s="17"/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289F-8A3C-4C8B-88B5-BBE72231FCE9}">
  <dimension ref="A1:O23"/>
  <sheetViews>
    <sheetView topLeftCell="B1" zoomScale="70" zoomScaleNormal="70" workbookViewId="0">
      <selection sqref="A1:O23"/>
    </sheetView>
  </sheetViews>
  <sheetFormatPr defaultRowHeight="12.75" x14ac:dyDescent="0.2"/>
  <cols>
    <col min="1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235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9.93</v>
      </c>
      <c r="M6" s="167"/>
      <c r="N6" s="164"/>
      <c r="O6" s="166">
        <v>10.28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12.3</v>
      </c>
      <c r="M7" s="167"/>
      <c r="N7" s="164"/>
      <c r="O7" s="166">
        <v>12.3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7.37</v>
      </c>
      <c r="M8" s="167"/>
      <c r="N8" s="164"/>
      <c r="O8" s="166">
        <v>7.71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5.76</v>
      </c>
      <c r="M9" s="167"/>
      <c r="N9" s="164"/>
      <c r="O9" s="166">
        <v>6.33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10.629999999999999</v>
      </c>
      <c r="L14" s="34">
        <f t="shared" si="0"/>
        <v>-0.56999999999999995</v>
      </c>
      <c r="M14" s="167"/>
      <c r="N14" s="164">
        <v>11.2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1.0899999999999999</v>
      </c>
      <c r="M15" s="167"/>
      <c r="N15" s="164"/>
      <c r="O15" s="166">
        <v>1.64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9.4799999999999986</v>
      </c>
      <c r="M18" s="167"/>
      <c r="N18" s="164"/>
      <c r="O18" s="166">
        <v>10.039999999999999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2.7800000000000002</v>
      </c>
      <c r="L19" s="34">
        <f>O19-I19</f>
        <v>-0.32</v>
      </c>
      <c r="M19" s="167"/>
      <c r="N19" s="164">
        <v>3.1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4.3599999999999994</v>
      </c>
      <c r="L20" s="34">
        <f>O20-I20</f>
        <v>-0.4</v>
      </c>
      <c r="M20" s="186"/>
      <c r="N20" s="164">
        <v>4.76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2.29</v>
      </c>
      <c r="L21" s="34">
        <f>O21-I21</f>
        <v>-0.45</v>
      </c>
      <c r="M21" s="188"/>
      <c r="N21" s="164">
        <v>2.74</v>
      </c>
      <c r="O21" s="166"/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5.94</v>
      </c>
      <c r="L22" s="34">
        <f>O22-I22</f>
        <v>0</v>
      </c>
      <c r="N22" s="164">
        <v>5.94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29">
        <f>N23-I23</f>
        <v>-0.42</v>
      </c>
      <c r="L23" s="34">
        <f>O23-I23</f>
        <v>7.6999999999999993</v>
      </c>
      <c r="N23" s="17"/>
      <c r="O23" s="17">
        <v>8.1199999999999992</v>
      </c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D320-A0E3-415F-987F-BCCBAAD032B9}">
  <dimension ref="A1:O23"/>
  <sheetViews>
    <sheetView topLeftCell="N5" workbookViewId="0">
      <selection activeCell="N15" sqref="N15"/>
    </sheetView>
  </sheetViews>
  <sheetFormatPr defaultRowHeight="12.75" x14ac:dyDescent="0.2"/>
  <cols>
    <col min="1" max="1" width="11.42578125" customWidth="1"/>
    <col min="2" max="2" width="18.14062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236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-0.35</v>
      </c>
      <c r="L6" s="34">
        <f t="shared" si="0"/>
        <v>11.02</v>
      </c>
      <c r="M6" s="167"/>
      <c r="N6" s="164"/>
      <c r="O6" s="166">
        <v>11.37</v>
      </c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</v>
      </c>
      <c r="M7" s="167"/>
      <c r="N7" s="164"/>
      <c r="O7" s="166">
        <v>14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7.8100000000000005</v>
      </c>
      <c r="M8" s="167"/>
      <c r="N8" s="164"/>
      <c r="O8" s="166">
        <v>8.15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5.79</v>
      </c>
      <c r="L9" s="34">
        <f t="shared" si="0"/>
        <v>-0.56999999999999995</v>
      </c>
      <c r="M9" s="167"/>
      <c r="N9" s="164">
        <v>6.36</v>
      </c>
      <c r="O9" s="166"/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10.65</v>
      </c>
      <c r="L14" s="34">
        <f t="shared" si="0"/>
        <v>-0.56999999999999995</v>
      </c>
      <c r="M14" s="167"/>
      <c r="N14" s="164">
        <v>11.22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1.2</v>
      </c>
      <c r="M15" s="167"/>
      <c r="N15" s="164"/>
      <c r="O15" s="166">
        <v>1.75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-0.56000000000000005</v>
      </c>
      <c r="L18" s="34">
        <f t="shared" si="0"/>
        <v>9.629999999999999</v>
      </c>
      <c r="M18" s="167"/>
      <c r="N18" s="164"/>
      <c r="O18" s="166">
        <v>10.19</v>
      </c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3.5</v>
      </c>
      <c r="L19" s="34">
        <f>O19-I19</f>
        <v>-0.32</v>
      </c>
      <c r="M19" s="167"/>
      <c r="N19" s="164">
        <v>3.82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-0.4</v>
      </c>
      <c r="L20" s="34">
        <f>O20-I20</f>
        <v>8.1399999999999988</v>
      </c>
      <c r="M20" s="186"/>
      <c r="N20" s="164"/>
      <c r="O20" s="166">
        <v>8.5399999999999991</v>
      </c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-0.45</v>
      </c>
      <c r="L21" s="34">
        <f>O21-I21</f>
        <v>26.66</v>
      </c>
      <c r="M21" s="188"/>
      <c r="N21" s="164"/>
      <c r="O21" s="166">
        <v>27.11</v>
      </c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6.8</v>
      </c>
      <c r="L22" s="34">
        <f>O22-I22</f>
        <v>0</v>
      </c>
      <c r="N22" s="164">
        <v>6.8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29">
        <f>N23-I23</f>
        <v>-0.42</v>
      </c>
      <c r="L23" s="34">
        <f>O23-I23</f>
        <v>7.8900000000000006</v>
      </c>
      <c r="N23" s="17"/>
      <c r="O23" s="17">
        <v>8.31</v>
      </c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4AA0-48B1-4DD7-9E24-BA5432A8D274}">
  <dimension ref="A1:O23"/>
  <sheetViews>
    <sheetView topLeftCell="G1" zoomScale="70" zoomScaleNormal="70" workbookViewId="0">
      <selection activeCell="N23" sqref="N23"/>
    </sheetView>
  </sheetViews>
  <sheetFormatPr defaultRowHeight="12.75" x14ac:dyDescent="0.2"/>
  <cols>
    <col min="1" max="1" width="11.42578125" customWidth="1"/>
    <col min="2" max="2" width="28.85546875" customWidth="1"/>
    <col min="3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  <c r="I1" s="1"/>
      <c r="J1" s="1"/>
    </row>
    <row r="2" spans="1:15" ht="20.25" x14ac:dyDescent="0.3">
      <c r="A2" s="2" t="s">
        <v>237</v>
      </c>
      <c r="B2" s="2"/>
      <c r="D2" s="1"/>
      <c r="E2" s="1"/>
      <c r="F2" s="1"/>
      <c r="G2" s="1"/>
      <c r="H2" s="1"/>
      <c r="I2" s="1"/>
      <c r="J2" s="1"/>
    </row>
    <row r="3" spans="1:15" ht="21" thickBot="1" x14ac:dyDescent="0.35">
      <c r="C3" s="1"/>
      <c r="D3" s="1"/>
      <c r="E3" s="1"/>
      <c r="F3" s="1"/>
      <c r="G3" s="1"/>
      <c r="H3" s="1"/>
      <c r="I3" s="1"/>
      <c r="J3" s="1"/>
    </row>
    <row r="4" spans="1:15" ht="39" thickBot="1" x14ac:dyDescent="0.25">
      <c r="A4" s="164" t="s">
        <v>6</v>
      </c>
      <c r="B4" s="165" t="s">
        <v>7</v>
      </c>
      <c r="C4" s="165" t="s">
        <v>2</v>
      </c>
      <c r="D4" s="165" t="s">
        <v>0</v>
      </c>
      <c r="E4" s="165" t="s">
        <v>8</v>
      </c>
      <c r="F4" s="165" t="s">
        <v>9</v>
      </c>
      <c r="G4" s="165" t="s">
        <v>10</v>
      </c>
      <c r="H4" s="165" t="s">
        <v>14</v>
      </c>
      <c r="I4" s="165" t="s">
        <v>1</v>
      </c>
      <c r="J4" s="165" t="s">
        <v>3</v>
      </c>
      <c r="K4" s="165" t="s">
        <v>4</v>
      </c>
      <c r="L4" s="166" t="s">
        <v>5</v>
      </c>
      <c r="M4" s="167"/>
      <c r="N4" s="164" t="s">
        <v>12</v>
      </c>
      <c r="O4" s="166" t="s">
        <v>13</v>
      </c>
    </row>
    <row r="5" spans="1:15" ht="13.5" thickBot="1" x14ac:dyDescent="0.25">
      <c r="A5" s="168">
        <v>1</v>
      </c>
      <c r="B5" s="169" t="s">
        <v>17</v>
      </c>
      <c r="C5" s="13" t="s">
        <v>27</v>
      </c>
      <c r="D5" s="169" t="s">
        <v>30</v>
      </c>
      <c r="E5" s="14">
        <v>187423</v>
      </c>
      <c r="F5" s="14">
        <v>464078</v>
      </c>
      <c r="G5" s="169">
        <v>22</v>
      </c>
      <c r="H5" s="13">
        <v>8</v>
      </c>
      <c r="I5" s="28">
        <v>0.38</v>
      </c>
      <c r="J5" s="13"/>
      <c r="K5" s="29" t="e">
        <f>N5-I5</f>
        <v>#VALUE!</v>
      </c>
      <c r="L5" s="34">
        <f t="shared" ref="L5:L18" si="0">O5-I5</f>
        <v>-0.38</v>
      </c>
      <c r="M5" s="167"/>
      <c r="N5" s="244" t="s">
        <v>203</v>
      </c>
      <c r="O5" s="245"/>
    </row>
    <row r="6" spans="1:15" ht="13.5" thickBot="1" x14ac:dyDescent="0.25">
      <c r="A6" s="170">
        <v>2</v>
      </c>
      <c r="B6" s="171" t="s">
        <v>18</v>
      </c>
      <c r="C6" s="16" t="s">
        <v>27</v>
      </c>
      <c r="D6" s="171" t="s">
        <v>30</v>
      </c>
      <c r="E6" s="6">
        <v>187341</v>
      </c>
      <c r="F6" s="6">
        <v>464158</v>
      </c>
      <c r="G6" s="171">
        <v>24</v>
      </c>
      <c r="H6" s="16">
        <v>6</v>
      </c>
      <c r="I6" s="29">
        <v>0.35</v>
      </c>
      <c r="J6" s="16"/>
      <c r="K6" s="29">
        <f>N6-I6</f>
        <v>11.34</v>
      </c>
      <c r="L6" s="34">
        <f t="shared" si="0"/>
        <v>-0.35</v>
      </c>
      <c r="M6" s="167"/>
      <c r="N6" s="166">
        <v>11.69</v>
      </c>
      <c r="O6" s="166"/>
    </row>
    <row r="7" spans="1:15" ht="13.5" thickBot="1" x14ac:dyDescent="0.25">
      <c r="A7" s="170">
        <v>3</v>
      </c>
      <c r="B7" s="171" t="s">
        <v>31</v>
      </c>
      <c r="C7" s="16" t="s">
        <v>27</v>
      </c>
      <c r="D7" s="171" t="s">
        <v>30</v>
      </c>
      <c r="E7" s="6">
        <v>187171</v>
      </c>
      <c r="F7" s="6">
        <v>464335</v>
      </c>
      <c r="G7" s="171">
        <v>32</v>
      </c>
      <c r="H7" s="16"/>
      <c r="I7" s="29">
        <v>0</v>
      </c>
      <c r="J7" s="16"/>
      <c r="K7" s="34">
        <f>N7-I7</f>
        <v>0</v>
      </c>
      <c r="L7" s="34">
        <f t="shared" si="0"/>
        <v>14.66</v>
      </c>
      <c r="M7" s="167"/>
      <c r="N7" s="164"/>
      <c r="O7" s="166">
        <v>14.66</v>
      </c>
    </row>
    <row r="8" spans="1:15" ht="13.5" thickBot="1" x14ac:dyDescent="0.25">
      <c r="A8" s="170">
        <v>4</v>
      </c>
      <c r="B8" s="171" t="s">
        <v>19</v>
      </c>
      <c r="C8" s="16" t="s">
        <v>27</v>
      </c>
      <c r="D8" s="171" t="s">
        <v>30</v>
      </c>
      <c r="E8" s="6">
        <v>188536</v>
      </c>
      <c r="F8" s="6">
        <v>466409</v>
      </c>
      <c r="G8" s="171">
        <v>36</v>
      </c>
      <c r="H8" s="16">
        <v>10</v>
      </c>
      <c r="I8" s="29">
        <v>0.34</v>
      </c>
      <c r="J8" s="16"/>
      <c r="K8" s="34">
        <f>N8-I8</f>
        <v>-0.34</v>
      </c>
      <c r="L8" s="34">
        <f t="shared" si="0"/>
        <v>8.44</v>
      </c>
      <c r="M8" s="167"/>
      <c r="N8" s="164"/>
      <c r="O8" s="166">
        <v>8.7799999999999994</v>
      </c>
    </row>
    <row r="9" spans="1:15" ht="13.5" thickBot="1" x14ac:dyDescent="0.25">
      <c r="A9" s="170">
        <v>5</v>
      </c>
      <c r="B9" s="171" t="s">
        <v>20</v>
      </c>
      <c r="C9" s="16" t="s">
        <v>27</v>
      </c>
      <c r="D9" s="171" t="s">
        <v>30</v>
      </c>
      <c r="E9" s="6">
        <v>188556</v>
      </c>
      <c r="F9" s="6">
        <v>466296</v>
      </c>
      <c r="G9" s="171">
        <v>35</v>
      </c>
      <c r="H9" s="16">
        <v>10</v>
      </c>
      <c r="I9" s="29">
        <v>0.56999999999999995</v>
      </c>
      <c r="J9" s="16"/>
      <c r="K9" s="29">
        <f t="shared" ref="K9:K18" si="1">N9-I9</f>
        <v>-0.56999999999999995</v>
      </c>
      <c r="L9" s="34">
        <f t="shared" si="0"/>
        <v>6.6099999999999994</v>
      </c>
      <c r="M9" s="167"/>
      <c r="N9" s="164"/>
      <c r="O9" s="166">
        <v>7.18</v>
      </c>
    </row>
    <row r="10" spans="1:15" ht="13.5" thickBot="1" x14ac:dyDescent="0.25">
      <c r="A10" s="170">
        <v>6</v>
      </c>
      <c r="B10" s="171" t="s">
        <v>21</v>
      </c>
      <c r="C10" s="16" t="s">
        <v>28</v>
      </c>
      <c r="D10" s="171" t="s">
        <v>30</v>
      </c>
      <c r="E10" s="6">
        <v>188977</v>
      </c>
      <c r="F10" s="6">
        <v>468685</v>
      </c>
      <c r="G10" s="171">
        <v>66</v>
      </c>
      <c r="H10" s="16">
        <v>3</v>
      </c>
      <c r="I10" s="29">
        <v>0.3</v>
      </c>
      <c r="J10" s="16"/>
      <c r="K10" s="29" t="e">
        <f>N10-I10</f>
        <v>#VALUE!</v>
      </c>
      <c r="L10" s="34">
        <f t="shared" si="0"/>
        <v>-0.3</v>
      </c>
      <c r="M10" s="167"/>
      <c r="N10" s="164" t="s">
        <v>196</v>
      </c>
      <c r="O10" s="166"/>
    </row>
    <row r="11" spans="1:15" ht="13.5" thickBot="1" x14ac:dyDescent="0.25">
      <c r="A11" s="170">
        <v>7</v>
      </c>
      <c r="B11" s="30" t="s">
        <v>32</v>
      </c>
      <c r="C11" s="16" t="s">
        <v>28</v>
      </c>
      <c r="D11" s="171" t="s">
        <v>30</v>
      </c>
      <c r="E11" s="6">
        <v>189542</v>
      </c>
      <c r="F11" s="6">
        <v>467732</v>
      </c>
      <c r="G11" s="171">
        <v>49</v>
      </c>
      <c r="H11" s="16"/>
      <c r="I11" s="29" t="s">
        <v>15</v>
      </c>
      <c r="J11" s="16"/>
      <c r="K11" s="29" t="e">
        <f t="shared" si="1"/>
        <v>#VALUE!</v>
      </c>
      <c r="L11" s="34" t="e">
        <f t="shared" si="0"/>
        <v>#VALUE!</v>
      </c>
      <c r="M11" s="167"/>
      <c r="N11" s="244" t="s">
        <v>181</v>
      </c>
      <c r="O11" s="245"/>
    </row>
    <row r="12" spans="1:15" ht="13.5" thickBot="1" x14ac:dyDescent="0.25">
      <c r="A12" s="170">
        <v>8</v>
      </c>
      <c r="B12" s="171" t="s">
        <v>22</v>
      </c>
      <c r="C12" s="16" t="s">
        <v>28</v>
      </c>
      <c r="D12" s="171" t="s">
        <v>30</v>
      </c>
      <c r="E12" s="6">
        <v>189959</v>
      </c>
      <c r="F12" s="6">
        <v>467620</v>
      </c>
      <c r="G12" s="30">
        <v>47</v>
      </c>
      <c r="H12" s="16"/>
      <c r="I12" s="29" t="s">
        <v>15</v>
      </c>
      <c r="J12" s="16"/>
      <c r="K12" s="29" t="e">
        <f t="shared" si="1"/>
        <v>#VALUE!</v>
      </c>
      <c r="L12" s="34" t="e">
        <f t="shared" si="0"/>
        <v>#VALUE!</v>
      </c>
      <c r="M12" s="167"/>
      <c r="N12" s="244" t="s">
        <v>181</v>
      </c>
      <c r="O12" s="245"/>
    </row>
    <row r="13" spans="1:15" ht="13.5" thickBot="1" x14ac:dyDescent="0.25">
      <c r="A13" s="170">
        <v>9</v>
      </c>
      <c r="B13" s="171" t="s">
        <v>23</v>
      </c>
      <c r="C13" s="16" t="s">
        <v>29</v>
      </c>
      <c r="D13" s="171" t="s">
        <v>30</v>
      </c>
      <c r="E13" s="6">
        <v>188581</v>
      </c>
      <c r="F13" s="6">
        <v>466891</v>
      </c>
      <c r="G13" s="171">
        <v>59</v>
      </c>
      <c r="H13" s="16"/>
      <c r="I13" s="29">
        <v>0</v>
      </c>
      <c r="J13" s="16"/>
      <c r="K13" s="29" t="e">
        <f t="shared" si="1"/>
        <v>#VALUE!</v>
      </c>
      <c r="L13" s="34">
        <f t="shared" si="0"/>
        <v>0</v>
      </c>
      <c r="M13" s="167"/>
      <c r="N13" s="244" t="s">
        <v>181</v>
      </c>
      <c r="O13" s="245"/>
    </row>
    <row r="14" spans="1:15" ht="13.5" thickBot="1" x14ac:dyDescent="0.25">
      <c r="A14" s="170">
        <v>10</v>
      </c>
      <c r="B14" s="171" t="s">
        <v>33</v>
      </c>
      <c r="C14" s="16" t="s">
        <v>29</v>
      </c>
      <c r="D14" s="171" t="s">
        <v>30</v>
      </c>
      <c r="E14" s="6">
        <v>189071</v>
      </c>
      <c r="F14" s="6">
        <v>466785</v>
      </c>
      <c r="G14" s="171">
        <v>47</v>
      </c>
      <c r="H14" s="16">
        <v>4</v>
      </c>
      <c r="I14" s="29">
        <v>0.56999999999999995</v>
      </c>
      <c r="J14" s="16">
        <v>23</v>
      </c>
      <c r="K14" s="29">
        <f t="shared" si="1"/>
        <v>11.49</v>
      </c>
      <c r="L14" s="34">
        <f t="shared" si="0"/>
        <v>-0.56999999999999995</v>
      </c>
      <c r="M14" s="167"/>
      <c r="N14" s="164">
        <v>12.06</v>
      </c>
      <c r="O14" s="166"/>
    </row>
    <row r="15" spans="1:15" ht="13.5" thickBot="1" x14ac:dyDescent="0.25">
      <c r="A15" s="170">
        <v>11</v>
      </c>
      <c r="B15" s="171" t="s">
        <v>24</v>
      </c>
      <c r="C15" s="16" t="s">
        <v>29</v>
      </c>
      <c r="D15" s="171" t="s">
        <v>30</v>
      </c>
      <c r="E15" s="6">
        <v>189528</v>
      </c>
      <c r="F15" s="6">
        <v>465178</v>
      </c>
      <c r="G15" s="171">
        <v>27</v>
      </c>
      <c r="H15" s="16">
        <v>3</v>
      </c>
      <c r="I15" s="29">
        <v>0.55000000000000004</v>
      </c>
      <c r="J15" s="16"/>
      <c r="K15" s="29">
        <f>N15-I15</f>
        <v>-0.55000000000000004</v>
      </c>
      <c r="L15" s="34">
        <f t="shared" si="0"/>
        <v>1.05</v>
      </c>
      <c r="M15" s="167"/>
      <c r="N15" s="164"/>
      <c r="O15" s="166">
        <v>1.6</v>
      </c>
    </row>
    <row r="16" spans="1:15" ht="13.5" thickBot="1" x14ac:dyDescent="0.25">
      <c r="A16" s="170">
        <v>12</v>
      </c>
      <c r="B16" s="30" t="s">
        <v>25</v>
      </c>
      <c r="C16" s="16" t="s">
        <v>29</v>
      </c>
      <c r="D16" s="171" t="s">
        <v>30</v>
      </c>
      <c r="E16" s="6">
        <v>189923</v>
      </c>
      <c r="F16" s="6">
        <v>464947</v>
      </c>
      <c r="G16" s="171">
        <v>22</v>
      </c>
      <c r="H16" s="16"/>
      <c r="I16" s="29" t="s">
        <v>15</v>
      </c>
      <c r="J16" s="16"/>
      <c r="K16" s="29" t="e">
        <f t="shared" si="1"/>
        <v>#VALUE!</v>
      </c>
      <c r="L16" s="34" t="e">
        <f t="shared" si="0"/>
        <v>#VALUE!</v>
      </c>
      <c r="M16" s="167"/>
      <c r="N16" s="244" t="s">
        <v>181</v>
      </c>
      <c r="O16" s="245"/>
    </row>
    <row r="17" spans="1:15" ht="13.5" thickBot="1" x14ac:dyDescent="0.25">
      <c r="A17" s="170">
        <v>13</v>
      </c>
      <c r="B17" s="16" t="s">
        <v>26</v>
      </c>
      <c r="C17" s="16" t="s">
        <v>29</v>
      </c>
      <c r="D17" s="171" t="s">
        <v>35</v>
      </c>
      <c r="E17" s="57">
        <v>189801</v>
      </c>
      <c r="F17" s="57">
        <v>465079</v>
      </c>
      <c r="G17" s="171">
        <v>24</v>
      </c>
      <c r="H17" s="16"/>
      <c r="I17" s="16">
        <v>0.4</v>
      </c>
      <c r="J17" s="16"/>
      <c r="K17" s="29" t="e">
        <f t="shared" si="1"/>
        <v>#VALUE!</v>
      </c>
      <c r="L17" s="34">
        <f t="shared" si="0"/>
        <v>-0.4</v>
      </c>
      <c r="M17" s="167"/>
      <c r="N17" s="244" t="s">
        <v>181</v>
      </c>
      <c r="O17" s="245"/>
    </row>
    <row r="18" spans="1:15" ht="13.5" thickBot="1" x14ac:dyDescent="0.25">
      <c r="A18" s="170">
        <v>14</v>
      </c>
      <c r="B18" s="171" t="s">
        <v>63</v>
      </c>
      <c r="C18" s="16" t="s">
        <v>28</v>
      </c>
      <c r="D18" s="171" t="s">
        <v>30</v>
      </c>
      <c r="E18" s="6">
        <v>188959</v>
      </c>
      <c r="F18" s="6">
        <v>468693</v>
      </c>
      <c r="G18" s="171"/>
      <c r="H18" s="16"/>
      <c r="I18" s="29">
        <v>0.56000000000000005</v>
      </c>
      <c r="J18" s="16"/>
      <c r="K18" s="29">
        <f t="shared" si="1"/>
        <v>6.7799999999999994</v>
      </c>
      <c r="L18" s="34">
        <f t="shared" si="0"/>
        <v>-0.56000000000000005</v>
      </c>
      <c r="M18" s="167"/>
      <c r="N18" s="164">
        <v>7.34</v>
      </c>
      <c r="O18" s="166"/>
    </row>
    <row r="19" spans="1:15" ht="13.5" thickBot="1" x14ac:dyDescent="0.25">
      <c r="A19" s="170">
        <v>15</v>
      </c>
      <c r="B19" s="30" t="s">
        <v>113</v>
      </c>
      <c r="C19" s="16" t="s">
        <v>27</v>
      </c>
      <c r="D19" s="171" t="s">
        <v>30</v>
      </c>
      <c r="E19" s="9">
        <v>188636</v>
      </c>
      <c r="F19" s="9">
        <v>465966</v>
      </c>
      <c r="G19" s="171"/>
      <c r="H19" s="16"/>
      <c r="I19" s="29">
        <v>0.32</v>
      </c>
      <c r="J19" s="16"/>
      <c r="K19" s="29">
        <f>N19-I19</f>
        <v>3.41</v>
      </c>
      <c r="L19" s="34">
        <f>O19-I19</f>
        <v>-0.32</v>
      </c>
      <c r="M19" s="167"/>
      <c r="N19" s="164">
        <v>3.73</v>
      </c>
      <c r="O19" s="166"/>
    </row>
    <row r="20" spans="1:15" ht="13.5" thickBot="1" x14ac:dyDescent="0.25">
      <c r="A20" s="170">
        <v>16</v>
      </c>
      <c r="B20" s="30" t="s">
        <v>207</v>
      </c>
      <c r="C20" s="16"/>
      <c r="D20" s="171" t="s">
        <v>30</v>
      </c>
      <c r="E20" s="9">
        <v>188054</v>
      </c>
      <c r="F20" s="9">
        <v>465846</v>
      </c>
      <c r="G20" s="171"/>
      <c r="H20" s="16"/>
      <c r="I20" s="29">
        <v>0.4</v>
      </c>
      <c r="J20" s="16"/>
      <c r="K20" s="29">
        <f>N20-I20</f>
        <v>5.75</v>
      </c>
      <c r="L20" s="34">
        <f>O20-I20</f>
        <v>-0.4</v>
      </c>
      <c r="M20" s="186"/>
      <c r="N20" s="164">
        <v>6.15</v>
      </c>
      <c r="O20" s="166"/>
    </row>
    <row r="21" spans="1:15" ht="13.5" thickBot="1" x14ac:dyDescent="0.25">
      <c r="A21" s="170">
        <v>17</v>
      </c>
      <c r="B21" s="30" t="s">
        <v>208</v>
      </c>
      <c r="C21" s="16"/>
      <c r="D21" s="171" t="s">
        <v>30</v>
      </c>
      <c r="E21" s="9">
        <v>188480</v>
      </c>
      <c r="F21" s="9">
        <v>465874</v>
      </c>
      <c r="G21" s="171"/>
      <c r="H21" s="16"/>
      <c r="I21" s="29">
        <v>0.45</v>
      </c>
      <c r="J21" s="16"/>
      <c r="K21" s="29">
        <f>N21-I21</f>
        <v>2.82</v>
      </c>
      <c r="L21" s="34">
        <f>O21-I21</f>
        <v>-0.45</v>
      </c>
      <c r="M21" s="188"/>
      <c r="N21" s="164">
        <v>3.27</v>
      </c>
      <c r="O21" s="166"/>
    </row>
    <row r="22" spans="1:15" ht="13.5" thickBot="1" x14ac:dyDescent="0.25">
      <c r="A22" s="170">
        <v>18</v>
      </c>
      <c r="B22" s="30" t="s">
        <v>227</v>
      </c>
      <c r="C22" s="16" t="s">
        <v>27</v>
      </c>
      <c r="D22" s="171" t="s">
        <v>30</v>
      </c>
      <c r="E22" s="14">
        <v>187423</v>
      </c>
      <c r="F22" s="14">
        <v>464078</v>
      </c>
      <c r="G22" s="171"/>
      <c r="H22" s="16"/>
      <c r="I22" s="29">
        <v>0</v>
      </c>
      <c r="J22" s="16"/>
      <c r="K22" s="29">
        <f>N22-I22</f>
        <v>7.16</v>
      </c>
      <c r="L22" s="34">
        <f>O22-I22</f>
        <v>0</v>
      </c>
      <c r="N22" s="164">
        <v>7.16</v>
      </c>
      <c r="O22" s="166"/>
    </row>
    <row r="23" spans="1:15" ht="13.5" thickBot="1" x14ac:dyDescent="0.25">
      <c r="A23" s="172">
        <v>19</v>
      </c>
      <c r="B23" s="173" t="s">
        <v>228</v>
      </c>
      <c r="C23" s="17"/>
      <c r="D23" s="171" t="s">
        <v>30</v>
      </c>
      <c r="E23" s="17"/>
      <c r="F23" s="17"/>
      <c r="G23" s="173"/>
      <c r="H23" s="17"/>
      <c r="I23" s="17">
        <v>0.42</v>
      </c>
      <c r="J23" s="17"/>
      <c r="K23" s="29">
        <f>N23-I23</f>
        <v>-0.42</v>
      </c>
      <c r="L23" s="34">
        <f>O23-I23</f>
        <v>8.52</v>
      </c>
      <c r="N23" s="17"/>
      <c r="O23" s="17">
        <v>8.94</v>
      </c>
    </row>
  </sheetData>
  <mergeCells count="6">
    <mergeCell ref="N5:O5"/>
    <mergeCell ref="N11:O11"/>
    <mergeCell ref="N12:O12"/>
    <mergeCell ref="N13:O13"/>
    <mergeCell ref="N16:O16"/>
    <mergeCell ref="N17:O17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AF2E-921C-431F-9497-D46D4181B46C}">
  <dimension ref="A1:FT33"/>
  <sheetViews>
    <sheetView tabSelected="1" topLeftCell="B1" workbookViewId="0">
      <pane xSplit="1" topLeftCell="FK1" activePane="topRight" state="frozen"/>
      <selection activeCell="B1" sqref="B1"/>
      <selection pane="topRight" activeCell="FN14" sqref="FN14"/>
    </sheetView>
  </sheetViews>
  <sheetFormatPr defaultRowHeight="12.75" x14ac:dyDescent="0.2"/>
  <cols>
    <col min="1" max="1" width="7.42578125" hidden="1" customWidth="1"/>
    <col min="2" max="2" width="41.42578125" customWidth="1"/>
    <col min="3" max="3" width="11.42578125" customWidth="1"/>
    <col min="4" max="5" width="12" customWidth="1"/>
    <col min="6" max="6" width="11.42578125" customWidth="1"/>
    <col min="7" max="7" width="12.7109375" customWidth="1"/>
    <col min="8" max="56" width="11.42578125" customWidth="1"/>
    <col min="57" max="67" width="11.42578125" style="123" customWidth="1"/>
    <col min="68" max="256" width="11.42578125" customWidth="1"/>
  </cols>
  <sheetData>
    <row r="1" spans="1:176" x14ac:dyDescent="0.2">
      <c r="A1" s="251" t="s">
        <v>91</v>
      </c>
      <c r="B1" s="252"/>
      <c r="C1" s="252"/>
      <c r="D1" s="252"/>
      <c r="E1" s="252"/>
      <c r="F1" s="252"/>
      <c r="G1" s="252"/>
      <c r="H1" s="253"/>
      <c r="I1" s="254">
        <v>2012</v>
      </c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111"/>
      <c r="U1" s="256">
        <v>2013</v>
      </c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8"/>
      <c r="AG1" s="247">
        <v>2014</v>
      </c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59">
        <v>2015</v>
      </c>
      <c r="AT1" s="259"/>
      <c r="AU1" s="259"/>
      <c r="AV1" s="259"/>
      <c r="AW1" s="259"/>
      <c r="AX1" s="259"/>
      <c r="AY1" s="259"/>
      <c r="AZ1" s="259"/>
      <c r="BA1" s="259"/>
      <c r="BB1" s="259"/>
      <c r="BC1" s="259"/>
      <c r="BD1" s="259"/>
      <c r="BE1" s="249">
        <v>2016</v>
      </c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6">
        <v>2017</v>
      </c>
      <c r="BR1" s="246"/>
      <c r="BS1" s="246"/>
      <c r="BT1" s="246"/>
      <c r="BU1" s="246"/>
      <c r="BV1" s="246"/>
      <c r="BW1" s="246"/>
      <c r="BX1" s="246"/>
      <c r="BY1" s="246"/>
      <c r="BZ1" s="246"/>
      <c r="CA1" s="246"/>
      <c r="CB1" s="246"/>
      <c r="CC1" s="264">
        <v>2018</v>
      </c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63">
        <v>2019</v>
      </c>
      <c r="CP1" s="263"/>
      <c r="CQ1" s="263"/>
      <c r="CR1" s="263"/>
      <c r="CS1" s="263"/>
      <c r="CT1" s="263"/>
      <c r="CU1" s="263"/>
      <c r="CV1" s="263"/>
      <c r="CW1" s="263"/>
      <c r="CX1" s="263"/>
      <c r="CY1" s="263"/>
      <c r="CZ1" s="263"/>
      <c r="DA1" s="262">
        <v>2020</v>
      </c>
      <c r="DB1" s="262"/>
      <c r="DC1" s="262"/>
      <c r="DD1" s="262"/>
      <c r="DE1" s="262"/>
      <c r="DF1" s="262"/>
      <c r="DG1" s="262"/>
      <c r="DH1" s="262"/>
      <c r="DI1" s="262"/>
      <c r="DJ1" s="262"/>
      <c r="DK1" s="262"/>
      <c r="DL1" s="262"/>
      <c r="DM1" s="261">
        <v>2021</v>
      </c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47">
        <v>2022</v>
      </c>
      <c r="DZ1" s="247"/>
      <c r="EA1" s="247"/>
      <c r="EB1" s="247"/>
      <c r="EC1" s="247"/>
      <c r="ED1" s="247"/>
      <c r="EE1" s="247"/>
      <c r="EF1" s="247"/>
      <c r="EG1" s="247"/>
      <c r="EH1" s="247"/>
      <c r="EI1" s="247"/>
      <c r="EJ1" s="247"/>
      <c r="EK1" s="260">
        <v>2023</v>
      </c>
      <c r="EL1" s="260"/>
      <c r="EM1" s="260"/>
      <c r="EN1" s="260"/>
      <c r="EO1" s="260"/>
      <c r="EP1" s="260"/>
      <c r="EQ1" s="260"/>
      <c r="ER1" s="260"/>
      <c r="ES1" s="260"/>
      <c r="ET1" s="260"/>
      <c r="EU1" s="260"/>
      <c r="EV1" s="260"/>
      <c r="EW1" s="248">
        <v>2024</v>
      </c>
      <c r="EX1" s="248"/>
      <c r="EY1" s="248"/>
      <c r="EZ1" s="248"/>
      <c r="FA1" s="248"/>
      <c r="FB1" s="248"/>
      <c r="FC1" s="248"/>
      <c r="FD1" s="248"/>
      <c r="FE1" s="248"/>
      <c r="FF1" s="248"/>
      <c r="FG1" s="248"/>
      <c r="FH1" s="248"/>
      <c r="FI1" s="250">
        <v>2025</v>
      </c>
      <c r="FJ1" s="250"/>
      <c r="FK1" s="250"/>
      <c r="FL1" s="250"/>
      <c r="FM1" s="250"/>
      <c r="FN1" s="250"/>
      <c r="FO1" s="250"/>
      <c r="FP1" s="250"/>
      <c r="FQ1" s="250"/>
      <c r="FR1" s="250"/>
      <c r="FS1" s="250"/>
      <c r="FT1" s="250"/>
    </row>
    <row r="2" spans="1:176" ht="38.25" x14ac:dyDescent="0.2">
      <c r="A2" s="96" t="s">
        <v>6</v>
      </c>
      <c r="B2" s="96" t="s">
        <v>92</v>
      </c>
      <c r="C2" s="96" t="s">
        <v>93</v>
      </c>
      <c r="D2" s="96" t="s">
        <v>8</v>
      </c>
      <c r="E2" s="96" t="s">
        <v>9</v>
      </c>
      <c r="F2" s="96" t="s">
        <v>10</v>
      </c>
      <c r="G2" s="96" t="s">
        <v>3</v>
      </c>
      <c r="H2" s="96" t="s">
        <v>1</v>
      </c>
      <c r="I2" s="97">
        <v>40909</v>
      </c>
      <c r="J2" s="97">
        <v>40940</v>
      </c>
      <c r="K2" s="97">
        <v>40969</v>
      </c>
      <c r="L2" s="97">
        <v>41000</v>
      </c>
      <c r="M2" s="97">
        <v>41030</v>
      </c>
      <c r="N2" s="97">
        <v>41061</v>
      </c>
      <c r="O2" s="97">
        <v>41091</v>
      </c>
      <c r="P2" s="97">
        <v>41122</v>
      </c>
      <c r="Q2" s="97">
        <v>41153</v>
      </c>
      <c r="R2" s="97">
        <v>41183</v>
      </c>
      <c r="S2" s="97">
        <v>41214</v>
      </c>
      <c r="T2" s="97">
        <v>41244</v>
      </c>
      <c r="U2" s="98">
        <v>41275</v>
      </c>
      <c r="V2" s="98">
        <v>41306</v>
      </c>
      <c r="W2" s="98">
        <v>41334</v>
      </c>
      <c r="X2" s="98">
        <v>41365</v>
      </c>
      <c r="Y2" s="98">
        <v>41395</v>
      </c>
      <c r="Z2" s="98">
        <v>41426</v>
      </c>
      <c r="AA2" s="98">
        <v>41456</v>
      </c>
      <c r="AB2" s="98">
        <v>41487</v>
      </c>
      <c r="AC2" s="98">
        <v>41518</v>
      </c>
      <c r="AD2" s="98">
        <v>41548</v>
      </c>
      <c r="AE2" s="98">
        <v>41579</v>
      </c>
      <c r="AF2" s="98">
        <v>41609</v>
      </c>
      <c r="AG2" s="99">
        <v>41640</v>
      </c>
      <c r="AH2" s="99">
        <v>41671</v>
      </c>
      <c r="AI2" s="99">
        <v>41699</v>
      </c>
      <c r="AJ2" s="99">
        <v>41730</v>
      </c>
      <c r="AK2" s="99">
        <v>41760</v>
      </c>
      <c r="AL2" s="99">
        <v>41791</v>
      </c>
      <c r="AM2" s="99">
        <v>41821</v>
      </c>
      <c r="AN2" s="99">
        <v>41852</v>
      </c>
      <c r="AO2" s="99">
        <v>41883</v>
      </c>
      <c r="AP2" s="99">
        <v>41913</v>
      </c>
      <c r="AQ2" s="99">
        <v>41944</v>
      </c>
      <c r="AR2" s="99">
        <v>41974</v>
      </c>
      <c r="AS2" s="107">
        <v>42005</v>
      </c>
      <c r="AT2" s="107">
        <v>42036</v>
      </c>
      <c r="AU2" s="107">
        <v>42064</v>
      </c>
      <c r="AV2" s="107">
        <v>42095</v>
      </c>
      <c r="AW2" s="107">
        <v>42125</v>
      </c>
      <c r="AX2" s="107">
        <v>42156</v>
      </c>
      <c r="AY2" s="107">
        <v>42186</v>
      </c>
      <c r="AZ2" s="107">
        <v>42217</v>
      </c>
      <c r="BA2" s="107">
        <v>42248</v>
      </c>
      <c r="BB2" s="107">
        <v>42278</v>
      </c>
      <c r="BC2" s="107">
        <v>42309</v>
      </c>
      <c r="BD2" s="107">
        <v>42339</v>
      </c>
      <c r="BE2" s="124">
        <v>42370</v>
      </c>
      <c r="BF2" s="124">
        <v>42401</v>
      </c>
      <c r="BG2" s="124">
        <v>42430</v>
      </c>
      <c r="BH2" s="124">
        <v>42461</v>
      </c>
      <c r="BI2" s="124">
        <v>42491</v>
      </c>
      <c r="BJ2" s="124">
        <v>42522</v>
      </c>
      <c r="BK2" s="124">
        <v>42552</v>
      </c>
      <c r="BL2" s="124">
        <v>42583</v>
      </c>
      <c r="BM2" s="124">
        <v>42614</v>
      </c>
      <c r="BN2" s="124">
        <v>42644</v>
      </c>
      <c r="BO2" s="124">
        <v>42675</v>
      </c>
      <c r="BP2" s="124">
        <v>42705</v>
      </c>
      <c r="BQ2" s="131">
        <v>42736</v>
      </c>
      <c r="BR2" s="131">
        <v>42767</v>
      </c>
      <c r="BS2" s="131">
        <v>42795</v>
      </c>
      <c r="BT2" s="131">
        <v>42826</v>
      </c>
      <c r="BU2" s="131">
        <v>42856</v>
      </c>
      <c r="BV2" s="131">
        <v>42887</v>
      </c>
      <c r="BW2" s="131">
        <v>42917</v>
      </c>
      <c r="BX2" s="131">
        <v>42948</v>
      </c>
      <c r="BY2" s="131">
        <v>42979</v>
      </c>
      <c r="BZ2" s="131">
        <v>43009</v>
      </c>
      <c r="CA2" s="131">
        <v>43040</v>
      </c>
      <c r="CB2" s="131">
        <v>43070</v>
      </c>
      <c r="CC2" s="139">
        <v>43101</v>
      </c>
      <c r="CD2" s="139">
        <v>43132</v>
      </c>
      <c r="CE2" s="139">
        <v>43160</v>
      </c>
      <c r="CF2" s="139">
        <v>43191</v>
      </c>
      <c r="CG2" s="139">
        <v>43221</v>
      </c>
      <c r="CH2" s="139">
        <v>43252</v>
      </c>
      <c r="CI2" s="139">
        <v>43282</v>
      </c>
      <c r="CJ2" s="139">
        <v>43313</v>
      </c>
      <c r="CK2" s="139">
        <v>43344</v>
      </c>
      <c r="CL2" s="139">
        <v>43374</v>
      </c>
      <c r="CM2" s="139">
        <v>43405</v>
      </c>
      <c r="CN2" s="139">
        <v>43435</v>
      </c>
      <c r="CO2" s="158">
        <v>43466</v>
      </c>
      <c r="CP2" s="158">
        <v>43497</v>
      </c>
      <c r="CQ2" s="158">
        <v>43525</v>
      </c>
      <c r="CR2" s="158">
        <v>43556</v>
      </c>
      <c r="CS2" s="158">
        <v>43586</v>
      </c>
      <c r="CT2" s="158">
        <v>43617</v>
      </c>
      <c r="CU2" s="158">
        <v>43647</v>
      </c>
      <c r="CV2" s="158">
        <v>43678</v>
      </c>
      <c r="CW2" s="158">
        <v>43709</v>
      </c>
      <c r="CX2" s="158">
        <v>43739</v>
      </c>
      <c r="CY2" s="158">
        <v>43770</v>
      </c>
      <c r="CZ2" s="158">
        <v>43800</v>
      </c>
      <c r="DA2" s="161">
        <v>43831</v>
      </c>
      <c r="DB2" s="161">
        <v>43862</v>
      </c>
      <c r="DC2" s="161">
        <v>43891</v>
      </c>
      <c r="DD2" s="161">
        <v>43922</v>
      </c>
      <c r="DE2" s="161">
        <v>43952</v>
      </c>
      <c r="DF2" s="161">
        <v>43983</v>
      </c>
      <c r="DG2" s="161">
        <v>44013</v>
      </c>
      <c r="DH2" s="161">
        <v>44044</v>
      </c>
      <c r="DI2" s="161">
        <v>44075</v>
      </c>
      <c r="DJ2" s="161">
        <v>44105</v>
      </c>
      <c r="DK2" s="161">
        <v>44136</v>
      </c>
      <c r="DL2" s="161">
        <v>44166</v>
      </c>
      <c r="DM2" s="162">
        <v>44197</v>
      </c>
      <c r="DN2" s="162">
        <v>44228</v>
      </c>
      <c r="DO2" s="162">
        <v>44256</v>
      </c>
      <c r="DP2" s="162">
        <v>44287</v>
      </c>
      <c r="DQ2" s="162">
        <v>44317</v>
      </c>
      <c r="DR2" s="162">
        <v>44348</v>
      </c>
      <c r="DS2" s="162">
        <v>44378</v>
      </c>
      <c r="DT2" s="162">
        <v>44409</v>
      </c>
      <c r="DU2" s="162">
        <v>44440</v>
      </c>
      <c r="DV2" s="162">
        <v>44470</v>
      </c>
      <c r="DW2" s="162">
        <v>44501</v>
      </c>
      <c r="DX2" s="162">
        <v>44531</v>
      </c>
      <c r="DY2" s="99">
        <v>44562</v>
      </c>
      <c r="DZ2" s="99">
        <v>44593</v>
      </c>
      <c r="EA2" s="99">
        <v>44621</v>
      </c>
      <c r="EB2" s="99">
        <v>44652</v>
      </c>
      <c r="EC2" s="99">
        <v>44682</v>
      </c>
      <c r="ED2" s="99">
        <v>44713</v>
      </c>
      <c r="EE2" s="99">
        <v>44743</v>
      </c>
      <c r="EF2" s="99">
        <v>44774</v>
      </c>
      <c r="EG2" s="99">
        <v>44805</v>
      </c>
      <c r="EH2" s="99">
        <v>44835</v>
      </c>
      <c r="EI2" s="99">
        <v>44866</v>
      </c>
      <c r="EJ2" s="99">
        <v>44896</v>
      </c>
      <c r="EK2" s="192">
        <v>44927</v>
      </c>
      <c r="EL2" s="192">
        <v>44958</v>
      </c>
      <c r="EM2" s="192">
        <v>44986</v>
      </c>
      <c r="EN2" s="192">
        <v>45017</v>
      </c>
      <c r="EO2" s="192">
        <v>45047</v>
      </c>
      <c r="EP2" s="192">
        <v>45078</v>
      </c>
      <c r="EQ2" s="192">
        <v>45108</v>
      </c>
      <c r="ER2" s="192">
        <v>45139</v>
      </c>
      <c r="ES2" s="192">
        <v>45170</v>
      </c>
      <c r="ET2" s="192">
        <v>45200</v>
      </c>
      <c r="EU2" s="192">
        <v>45231</v>
      </c>
      <c r="EV2" s="192">
        <v>45261</v>
      </c>
      <c r="EW2" s="197">
        <v>45292</v>
      </c>
      <c r="EX2" s="197">
        <v>45323</v>
      </c>
      <c r="EY2" s="197">
        <v>45352</v>
      </c>
      <c r="EZ2" s="197">
        <v>45383</v>
      </c>
      <c r="FA2" s="197">
        <v>45413</v>
      </c>
      <c r="FB2" s="197">
        <v>45444</v>
      </c>
      <c r="FC2" s="197">
        <v>45474</v>
      </c>
      <c r="FD2" s="197">
        <v>45505</v>
      </c>
      <c r="FE2" s="197">
        <v>45536</v>
      </c>
      <c r="FF2" s="197">
        <v>45566</v>
      </c>
      <c r="FG2" s="197">
        <v>45597</v>
      </c>
      <c r="FH2" s="197">
        <v>45627</v>
      </c>
      <c r="FI2" s="98">
        <v>45658</v>
      </c>
      <c r="FJ2" s="98">
        <v>45689</v>
      </c>
      <c r="FK2" s="98">
        <v>45717</v>
      </c>
      <c r="FL2" s="98">
        <v>45748</v>
      </c>
      <c r="FM2" s="98">
        <v>45778</v>
      </c>
      <c r="FN2" s="98">
        <v>45809</v>
      </c>
      <c r="FO2" s="98">
        <v>45839</v>
      </c>
      <c r="FP2" s="98">
        <v>45870</v>
      </c>
      <c r="FQ2" s="98">
        <v>45901</v>
      </c>
      <c r="FR2" s="98">
        <v>45931</v>
      </c>
      <c r="FS2" s="98">
        <v>45962</v>
      </c>
      <c r="FT2" s="98">
        <v>45992</v>
      </c>
    </row>
    <row r="3" spans="1:176" x14ac:dyDescent="0.2">
      <c r="A3" s="56">
        <v>1</v>
      </c>
      <c r="B3" s="100" t="s">
        <v>17</v>
      </c>
      <c r="C3" s="101" t="s">
        <v>30</v>
      </c>
      <c r="D3" s="56">
        <v>187420</v>
      </c>
      <c r="E3" s="56">
        <v>464086</v>
      </c>
      <c r="F3" s="88">
        <v>22</v>
      </c>
      <c r="G3" s="88"/>
      <c r="H3" s="24">
        <v>0.38</v>
      </c>
      <c r="I3" s="24"/>
      <c r="J3" s="24"/>
      <c r="K3" s="24"/>
      <c r="L3" s="24"/>
      <c r="M3" s="24"/>
      <c r="N3" s="24"/>
      <c r="O3" s="24"/>
      <c r="P3" s="24"/>
      <c r="Q3" s="103">
        <v>4.22</v>
      </c>
      <c r="R3" s="103">
        <v>2.21</v>
      </c>
      <c r="S3" s="104">
        <v>4.88</v>
      </c>
      <c r="T3" s="104">
        <v>5.05</v>
      </c>
      <c r="U3" s="108">
        <v>6.29</v>
      </c>
      <c r="V3" s="104">
        <v>8.02</v>
      </c>
      <c r="W3" s="104">
        <v>8.5</v>
      </c>
      <c r="X3" s="104">
        <v>9.1199999999999992</v>
      </c>
      <c r="Y3" s="104">
        <v>7.3500000000000005</v>
      </c>
      <c r="Z3" s="109">
        <v>5</v>
      </c>
      <c r="AA3" s="104">
        <v>5.28</v>
      </c>
      <c r="AB3" s="104">
        <v>4.87</v>
      </c>
      <c r="AC3" s="104">
        <v>3.27</v>
      </c>
      <c r="AD3" s="104">
        <v>3.45</v>
      </c>
      <c r="AE3" s="104">
        <v>4.57</v>
      </c>
      <c r="AF3" s="104">
        <v>5.89</v>
      </c>
      <c r="AG3" s="102">
        <v>7.05</v>
      </c>
      <c r="AH3" s="102">
        <v>8.3099999999999987</v>
      </c>
      <c r="AI3" s="102">
        <v>8.7099999999999991</v>
      </c>
      <c r="AJ3" s="102">
        <v>9.9899999999999984</v>
      </c>
      <c r="AK3" s="102">
        <v>7.8999999999999995</v>
      </c>
      <c r="AL3" s="102">
        <v>6.94</v>
      </c>
      <c r="AM3" s="102">
        <v>7.0600000000000005</v>
      </c>
      <c r="AN3" s="102">
        <v>5.8500000000000005</v>
      </c>
      <c r="AO3" s="110">
        <v>3.6500000000000004</v>
      </c>
      <c r="AP3" s="110">
        <v>3.3200000000000003</v>
      </c>
      <c r="AQ3" s="110">
        <v>4.24</v>
      </c>
      <c r="AR3" s="104">
        <v>4.97</v>
      </c>
      <c r="AS3" s="102">
        <v>7.01</v>
      </c>
      <c r="AT3" s="102">
        <v>7.8500000000000005</v>
      </c>
      <c r="AU3" s="102">
        <v>8.58</v>
      </c>
      <c r="AV3" s="102">
        <v>9.1599999999999984</v>
      </c>
      <c r="AW3" s="102">
        <v>9.81</v>
      </c>
      <c r="AX3" s="102">
        <v>7.12</v>
      </c>
      <c r="AY3" s="102">
        <v>6.49</v>
      </c>
      <c r="AZ3" s="102">
        <v>7.09</v>
      </c>
      <c r="BA3" s="110">
        <v>6.51</v>
      </c>
      <c r="BB3" s="102">
        <v>3.4</v>
      </c>
      <c r="BC3" s="110">
        <v>5.38</v>
      </c>
      <c r="BD3" s="109">
        <v>4.45</v>
      </c>
      <c r="BE3" s="125">
        <v>7.61</v>
      </c>
      <c r="BF3" s="110">
        <v>8.3999999999999986</v>
      </c>
      <c r="BG3" s="125">
        <v>9.3699999999999992</v>
      </c>
      <c r="BH3" s="125">
        <v>9.6199999999999992</v>
      </c>
      <c r="BI3" s="110">
        <v>8.6</v>
      </c>
      <c r="BJ3" s="125">
        <v>7.05</v>
      </c>
      <c r="BK3" s="125">
        <v>7.59</v>
      </c>
      <c r="BL3" s="110">
        <v>4.58</v>
      </c>
      <c r="BM3" s="125">
        <v>3.7700000000000005</v>
      </c>
      <c r="BN3" s="125">
        <f>IF('Octubre 2016'!K5&gt;'Octubre 2016'!L5,'Octubre 2016'!K5,'Octubre 2016'!L5)</f>
        <v>2.83</v>
      </c>
      <c r="BO3" s="125">
        <f>IF('Noviembre 2016'!K5&gt;'Noviembre 2016'!L5,'Noviembre 2016'!K5,'Noviembre 2016'!L5)</f>
        <v>4.5200000000000005</v>
      </c>
      <c r="BP3" s="125">
        <f>IF('Diciembre 2016'!K5&gt;'Diciembre 2016'!L5,'Diciembre 2016'!K5,'Diciembre 2016'!L5)</f>
        <v>2.73</v>
      </c>
      <c r="BQ3" s="126"/>
      <c r="BR3" s="125">
        <f>IF('Febrero 2017'!K5&gt;'Febrero 2017'!L5,'Febrero 2017'!K5,'Febrero 2017'!L5)</f>
        <v>7.48</v>
      </c>
      <c r="BS3" s="125">
        <f>IF('Marzo 2017'!K5&gt;'Marzo 2017'!K5,'Marzo 2017'!K5,'Marzo 2017'!L5)</f>
        <v>8.1649999999999991</v>
      </c>
      <c r="BT3" s="125">
        <f>IF('Abril 2017'!K5&gt;'Abril 2017'!L5,'Abril 2017'!K5,'Abril 2017'!L5)</f>
        <v>8.59</v>
      </c>
      <c r="BU3" s="125">
        <f>IF('Mayo 2017'!K5&gt;'Mayo 2017'!L5,'Mayo 2017'!K5,'Mayo 2017'!L5)</f>
        <v>6.71</v>
      </c>
      <c r="BV3" s="125">
        <f>IF('Junio 2017'!K5&gt;'Junio 2017'!L5,'Junio 2017'!K5,'Junio 2017'!L5)</f>
        <v>3.1</v>
      </c>
      <c r="BW3" s="125">
        <f>IF('Julio 2017'!K5&gt;'Julio 2017'!L5,'Julio 2017'!K5,'Julio 2017'!L5)</f>
        <v>4.4800000000000004</v>
      </c>
      <c r="BX3" s="125">
        <f>IF('Agosto 2017'!K5&gt;'Agosto 2017'!L5,'Agosto 2017'!K5,'Agosto 2017'!L5)</f>
        <v>2.83</v>
      </c>
      <c r="BY3" s="125">
        <f>IF('Setiembre 2017'!K5&gt;'Setiembre 2017'!L5,'Setiembre 2017'!K5,'Setiembre 2017'!L5)</f>
        <v>3.7</v>
      </c>
      <c r="BZ3" s="125">
        <f>IF('Octubre 2017'!K5&gt;'Octubre 2017'!L5,'Octubre 2017'!K5,'Octubre 2017'!L5)</f>
        <v>4.43</v>
      </c>
      <c r="CA3" s="125">
        <f>IF('Noviembre 2017'!K5&gt;'Noviembre 2017'!L5,'Noviembre 2017'!K5,'Noviembre 2017'!L5)</f>
        <v>4.42</v>
      </c>
      <c r="CB3" s="125">
        <f>IF('Diciembre 2017'!K5&gt;'Diciembre 2017'!L5,'Diciembre 2017'!K5,'Diciembre 2017'!L5)</f>
        <v>4.57</v>
      </c>
      <c r="CC3" s="125">
        <f>IF('Enero 2018'!K5&gt;'Enero 2018'!L5,'Enero 2018'!K5,'Enero 2018'!L5)</f>
        <v>4.2</v>
      </c>
      <c r="CD3" s="125">
        <f>IF('Febrero 2018'!K5&gt;'Febrero 2018'!L5,'Febrero 2018'!K5,'Febrero 2018'!L5)</f>
        <v>6.29</v>
      </c>
      <c r="CE3" s="109">
        <f>IF('Marzo 2018'!K5&gt;'Marzo 2018'!L5,'Marzo 2018'!K5,'Marzo 2018'!L5)</f>
        <v>5.41</v>
      </c>
      <c r="CF3" s="125">
        <f>IF('Abril 2018'!K5&gt;'Abril 2018'!L5,'Abril 2018'!K5,'Abril 2018'!L5)</f>
        <v>5.92</v>
      </c>
      <c r="CG3" s="125">
        <f>IF('Mayo 2018'!K5&gt;'Mayo 2018'!L5,'Mayo 2018'!K5,'Mayo 2018'!L5)</f>
        <v>8.2899999999999991</v>
      </c>
      <c r="CH3" s="125">
        <f>IF('Junio 2018'!K5&gt;'Junio 2018'!L5,'Junio 2018'!K5,'Junio 2018'!L5)</f>
        <v>7.4</v>
      </c>
      <c r="CI3" s="125">
        <f>IF('Julio 2018'!K5&gt;'Julio 2018'!L5,'Julio 2018'!K5,'Julio 2018'!L5)</f>
        <v>6.45</v>
      </c>
      <c r="CJ3" s="125">
        <f>IF('Agosto 2018'!K5&gt;'Agosto 2018'!L5,'Agosto 2018'!K5,'Agosto 2018'!L5)</f>
        <v>5.1100000000000003</v>
      </c>
      <c r="CK3" s="125">
        <f>IF('Setiembre 2018'!K5&gt;'Setiembre 2018'!L5,'Setiembre 2018'!K5,'Setiembre 2018'!L5)</f>
        <v>5.55</v>
      </c>
      <c r="CL3" s="125">
        <f>IF('Octubre 2018'!K5&gt;'Octubre 2018'!L5,'Octubre 2018'!K5,'Octubre 2018'!L5)</f>
        <v>3.39</v>
      </c>
      <c r="CM3" s="125">
        <f>IF('Noviembre 2018'!K5&gt;'Noviembre 2018'!L5,'Noviembre 2018'!K5,'Noviembre 2018'!L5)</f>
        <v>4.7300000000000004</v>
      </c>
      <c r="CN3" s="125">
        <f>IF('Diciembre 2018'!K5&gt;'Diciembre 2018'!L5,'Diciembre 2018'!K5,'Diciembre 2018'!L5)</f>
        <v>5.6000000000000005</v>
      </c>
      <c r="CO3" s="125">
        <f>IF('Enero 2019'!K5&gt;'Enero 2019'!L5,'Enero 2019'!K5,'Enero 2019'!L5)</f>
        <v>2.19</v>
      </c>
      <c r="CP3" s="125">
        <f>IF('Febrero 2019'!K5&gt;'Febrero 2019'!L5,'Febrero 2019'!K5,'Febrero 2019'!L5)</f>
        <v>9.0399999999999991</v>
      </c>
      <c r="CQ3" s="125">
        <f>IF('Marzo 2019'!K5&gt;'Marzo 2019'!L5,'Marzo 2019'!K5,'Marzo 2019'!L5)</f>
        <v>9.9599999999999991</v>
      </c>
      <c r="CR3" s="125">
        <f>IF('Abril 2019'!K5&gt;'Abril 2019'!L5,'Abril 2019'!K5,'Abril 2019'!L5)</f>
        <v>10.45</v>
      </c>
      <c r="CS3" s="125">
        <f>IF('Mayo 2019'!K5&gt;'Mayo 2019'!L5,'Mayo 2019'!K5,'Mayo 2019'!L5)</f>
        <v>9.6999999999999993</v>
      </c>
      <c r="CT3" s="109">
        <f>IF('Junio 2019'!K5&gt;'Junio 2019'!L5,'Junio 2019'!K5,'Junio 2019'!L5)</f>
        <v>0.7599999999999999</v>
      </c>
      <c r="CU3" s="125">
        <f>IF('julio 2019'!K5&gt;'julio 2019'!L5,'julio 2019'!K5,'julio 2019'!L5)</f>
        <v>10.26</v>
      </c>
      <c r="CV3" s="109">
        <f>IF('Agosto 2019'!K5&gt;'Agosto 2019'!L5,'Agosto 2019'!K5,'Agosto 2019'!L5)</f>
        <v>2.96</v>
      </c>
      <c r="CW3" s="109">
        <f>IF('Setiembre 2019'!K5&gt;'Setiembre 2019'!L5,'Setiembre 2019'!K5,'Setiembre 2019'!L5)</f>
        <v>15.72</v>
      </c>
      <c r="CX3" s="109">
        <f>IF('Octubre 2019'!K5&gt;'Octubre 2019'!L5,'Octubre 2019'!K5,'Octubre 2019'!L5)</f>
        <v>15.78</v>
      </c>
      <c r="CY3" s="109"/>
      <c r="CZ3" s="109">
        <f>IF('Diciembre 2019'!K5&gt;'Diciembre 2019'!L5,'Diciembre 2019'!K5,'Diciembre 2019'!L5)</f>
        <v>4.62</v>
      </c>
      <c r="DA3" s="109">
        <f>IF('Enero 2020'!K5&gt;'Enero 2020'!L5,'Enero 2020'!K5,'Enero 2020'!L5)</f>
        <v>15.62</v>
      </c>
      <c r="DB3" s="109"/>
      <c r="DE3" t="s">
        <v>169</v>
      </c>
      <c r="DG3" s="109">
        <f>IF('Julio 2020'!K5&gt;'Julio 2020'!L5,'Julio 2020'!K5,'Julio 2020'!L5)</f>
        <v>3.74</v>
      </c>
      <c r="DH3" s="109">
        <f>IF('Agosto 2020'!K5&gt;'Agosto 2020'!L5,'Agosto 2020'!K5,'Agosto 2020'!L5)</f>
        <v>2.63</v>
      </c>
      <c r="DI3" s="109">
        <f>IF('Setiembre 2020'!K5&gt;'Setiembre 2020'!L5,'Setiembre 2020'!K5,'Setiembre 2020'!L5)</f>
        <v>3.8899999999999997</v>
      </c>
      <c r="DJ3" s="109">
        <f>IF('Octubre 2020'!K5&gt;'Octubre 2020'!L5,'Octubre 2020'!K5,'Octubre 2020'!L5)</f>
        <v>2.39</v>
      </c>
      <c r="DK3" s="109">
        <f>IF('Noviembre 2020'!K5&gt;'Noviembre 2020'!L5,'Noviembre 2020'!K5,'Noviembre 2020'!L5)</f>
        <v>1.92</v>
      </c>
      <c r="DL3" s="109">
        <f>IF('Diciembre 2020'!K5&gt;'Diciembre 2020'!L5,'Diciembre 2020'!K5,'Diciembre 2020'!L5)</f>
        <v>3.79</v>
      </c>
      <c r="DM3" s="109">
        <f>IF('Enero 2021'!K5&gt;'Enero 2021'!L5,'Enero 2021'!K5,'Enero 2021'!L5)</f>
        <v>5.5600000000000005</v>
      </c>
      <c r="DN3" s="109">
        <f>IF('Febrero 2021'!K5&gt;'Febrero 2021'!L5,'Febrero 2021'!K5,'Febrero 2021'!L5)</f>
        <v>6.12</v>
      </c>
      <c r="DO3" s="109">
        <f>IF('Marzo 2021'!K5&gt;'Marzo 2021'!L5,'Marzo 2021'!K5,'Marzo 2021'!L5)</f>
        <v>7.9200000000000008</v>
      </c>
      <c r="DP3" s="109">
        <f>IF('Abril 2021'!K5&gt;'Abril 2021'!L5,'Abril 2021'!K5,'Abril 2021'!L5)</f>
        <v>7.34</v>
      </c>
      <c r="DQ3" s="109">
        <f>IF('Mayo 2021'!K5&gt;'Mayo 2021'!L5,'Mayo 2021'!K5,'Mayo 2021'!L5)</f>
        <v>7.19</v>
      </c>
      <c r="DR3" s="109">
        <f>IF('Junio 2021'!K5&gt;'Junio 2021'!L5,'Junio 2021'!K5,'Junio 2021'!L5)</f>
        <v>6.1000000000000005</v>
      </c>
      <c r="DS3" s="109">
        <f>IF('Julio 2021'!K5&gt;'Julio 2021'!L5,'Julio 2021'!K5,'Julio 2021'!L5)</f>
        <v>6.97</v>
      </c>
      <c r="DT3" s="109">
        <f>IF('Agosto 2021'!K5&gt;'Agosto 2021'!L5,'Agosto 2021'!K5,'Agosto 2021'!L5)</f>
        <v>5.1000000000000005</v>
      </c>
      <c r="DU3" s="109">
        <f>IF('Setiembre 2021'!K5&gt;'Setiembre 2021'!L5,'Setiembre 2021'!K5,'Setiembre 2021'!L5)</f>
        <v>2.3600000000000003</v>
      </c>
      <c r="DV3" s="109">
        <f>IF('Octubre 2021'!K5&gt;'Octubre 2021'!L5,'Octubre 2021'!K5,'Octubre 2021'!L5)</f>
        <v>2.4300000000000002</v>
      </c>
      <c r="DW3" s="109">
        <f>IF('Noviembre 2021'!K5&gt;'Noviembre 2021'!L5,'Noviembre 2021'!K5,'Noviembre 2021'!L5)</f>
        <v>3.0700000000000003</v>
      </c>
      <c r="DX3" s="109">
        <f>IF('Diciembre 2021'!K5&gt;'Diciembre 2021'!L5,'Diciembre 2021'!K5,'Diciembre 2021'!L5)</f>
        <v>2.04</v>
      </c>
      <c r="DY3" s="109">
        <f>IF('Enero 2022'!K5&gt;'Enero 2022'!L5,'Enero 2022'!K5,'Enero 2022'!L5)</f>
        <v>6.62</v>
      </c>
      <c r="DZ3" s="109">
        <f>IF('Febrero 2022'!K5&gt;'Febrero 2022'!L5,'Febrero 2022'!K5,'Febrero 2022'!L5)</f>
        <v>7.6000000000000005</v>
      </c>
      <c r="EA3" s="109">
        <f>IF('Marzo 2022'!K5&gt;'Marzo 2022'!L5,'Marzo 2022'!K5,'Marzo 2022'!L5)</f>
        <v>8.3999999999999986</v>
      </c>
      <c r="EB3" s="109">
        <f>IF('Abril 2022'!K5&gt;'Abril 2022'!L5,'Abril 2022'!K5,'Abril 2022'!L5)</f>
        <v>7.6800000000000006</v>
      </c>
      <c r="EC3" s="109">
        <f>IF('Mayo 2022'!K5&gt;'Mayo 2022'!L5,'Mayo 2022'!K5,'Mayo 2022'!L5)</f>
        <v>6</v>
      </c>
      <c r="ED3" s="109">
        <f>IF('Junio 2022'!K5&gt;'Junio 2022'!L5,'Junio 2022'!K5,'Junio 2022'!L5)</f>
        <v>2.7</v>
      </c>
      <c r="EE3" s="109">
        <f>IF('Julio 2022'!K5&gt;'Julio 2022'!L5,'Julio 2022'!K5,'Julio 2022'!L5)</f>
        <v>2.29</v>
      </c>
      <c r="EF3" s="109">
        <f>IF('Agosto 2022'!K5&gt;'Agosto 2022'!L5,'Agosto 2022'!K5,'Agosto 2022'!L5)</f>
        <v>2.8000000000000003</v>
      </c>
      <c r="EG3" s="109">
        <f>IF('Setiembre 2022'!K5&gt;'Setiembre 2022'!L5,'Setiembre 2022'!K5,'Setiembre 2022'!L5)</f>
        <v>2.23</v>
      </c>
      <c r="EH3" s="109">
        <f>IF('Octubre 2022'!K5&gt;'Octubre 2022'!L5,'Octubre 2022'!K5,'Octubre 2022'!L5)</f>
        <v>2.2200000000000002</v>
      </c>
      <c r="EI3" s="109">
        <f>IF('Noviembre 2022'!K5&gt;'Noviembre 2022'!L5,'Noviembre 2022'!K5,'Noviembre 2022'!L5)</f>
        <v>3.46</v>
      </c>
      <c r="EJ3" s="109">
        <f>IF('Diciembre 2022'!K5&gt;'Diciembre 2022'!L5,'Diciembre 2022'!K5,'Diciembre 2022'!L5)</f>
        <v>4.1100000000000003</v>
      </c>
      <c r="EK3" s="109">
        <f>IF('Enero 2023'!K5&gt;'Enero 2023'!L5,'Enero 2023'!K5,'Enero 2023'!L5)</f>
        <v>6.2700000000000005</v>
      </c>
      <c r="EL3" s="109">
        <f>IF('Febrero 2023'!K5&gt;'Febrero 2023'!L5,'Febrero 2023'!K5,'Febrero 2023'!L5)</f>
        <v>6.98</v>
      </c>
      <c r="EM3" s="109">
        <f>IF('Marzo 2023'!K5&gt;'Marzo 2023'!L5,'Marzo 2023'!K5,'Marzo 2023'!L5)</f>
        <v>8.0299999999999994</v>
      </c>
      <c r="EN3" s="109">
        <f>IF('Abril 2023'!K5&gt;'Abril 2023'!L5,'Abril 2023'!K5,'Abril 2023'!L5)</f>
        <v>8.01</v>
      </c>
      <c r="EO3" s="109">
        <f>IF('Mayo 2023'!K5&gt;'Mayo 2023'!L5,'Mayo 2023'!K5,'Mayo 2023'!L5)</f>
        <v>9.0299999999999994</v>
      </c>
      <c r="EP3" s="109">
        <f>IF('Junio 2023'!K5&gt;'Junio 2023'!L5,'Junio 2023'!K5,'Junio 2023'!L5)</f>
        <v>7.86</v>
      </c>
      <c r="EQ3" s="109">
        <f>IF('Julio 2023'!K5&gt;'Julio 2023'!L5,'Julio 2023'!K5,'Julio 2023'!L5)</f>
        <v>7.3100000000000005</v>
      </c>
      <c r="ER3" s="109">
        <f>IF('Agosto 2023'!K5&gt;'Agosto 2023'!L5,'Agosto 2023'!K5,'Agosto 2023'!L5)</f>
        <v>5.5</v>
      </c>
      <c r="ES3" s="109">
        <f>IF('Setiembre 2023'!K5&gt;'Setiembre 2023'!L5,'Setiembre 2023'!K5,'Setiembre 2023'!L5)</f>
        <v>4.49</v>
      </c>
      <c r="ET3" s="109">
        <f>IF('Octubre 2023'!K5&gt;'Octubre 2023'!L5,'Octubre 2023'!K5,'Octubre 2023'!L5)</f>
        <v>4.1900000000000004</v>
      </c>
      <c r="EU3" s="109">
        <f>IF('Noviembre 2023'!K5&gt;'Noviembre 2023'!L5,'Noviembre 2023'!K5,'Noviembre 2023'!L5)</f>
        <v>3.1</v>
      </c>
      <c r="EV3" s="109"/>
    </row>
    <row r="4" spans="1:176" x14ac:dyDescent="0.2">
      <c r="A4" s="56">
        <v>2</v>
      </c>
      <c r="B4" s="100" t="s">
        <v>18</v>
      </c>
      <c r="C4" s="101" t="s">
        <v>30</v>
      </c>
      <c r="D4" s="56">
        <v>187337</v>
      </c>
      <c r="E4" s="56">
        <v>464142</v>
      </c>
      <c r="F4" s="88">
        <v>24</v>
      </c>
      <c r="G4" s="88"/>
      <c r="H4" s="24">
        <v>0.35</v>
      </c>
      <c r="I4" s="24"/>
      <c r="J4" s="24"/>
      <c r="K4" s="24"/>
      <c r="L4" s="24"/>
      <c r="M4" s="24"/>
      <c r="N4" s="24"/>
      <c r="O4" s="24"/>
      <c r="P4" s="24"/>
      <c r="Q4" s="103">
        <v>4.6100000000000003</v>
      </c>
      <c r="R4" s="103">
        <v>2.33</v>
      </c>
      <c r="S4" s="103">
        <v>4.6300000000000008</v>
      </c>
      <c r="T4" s="104">
        <v>7.42</v>
      </c>
      <c r="U4" s="102">
        <v>10.18</v>
      </c>
      <c r="V4" s="109">
        <v>8.7900000000000009</v>
      </c>
      <c r="W4" s="103">
        <v>9.31</v>
      </c>
      <c r="X4" s="103">
        <v>9.9500000000000011</v>
      </c>
      <c r="Y4" s="103">
        <v>7.8600000000000012</v>
      </c>
      <c r="Z4" s="104">
        <v>7.33</v>
      </c>
      <c r="AA4" s="109">
        <v>4.8800000000000008</v>
      </c>
      <c r="AB4" s="103">
        <v>4.6300000000000008</v>
      </c>
      <c r="AC4" s="104">
        <v>4.8100000000000005</v>
      </c>
      <c r="AD4" s="104">
        <v>6.3500000000000005</v>
      </c>
      <c r="AE4" s="104">
        <v>8.0200000000000014</v>
      </c>
      <c r="AF4" s="104">
        <v>9.35</v>
      </c>
      <c r="AG4" s="109">
        <v>5.53</v>
      </c>
      <c r="AH4" s="102">
        <v>12.19</v>
      </c>
      <c r="AI4" s="102">
        <v>12.44</v>
      </c>
      <c r="AJ4" s="102">
        <v>13.700000000000001</v>
      </c>
      <c r="AK4" s="109">
        <v>8.56</v>
      </c>
      <c r="AL4" s="106">
        <v>7.4</v>
      </c>
      <c r="AM4" s="106">
        <v>7.53</v>
      </c>
      <c r="AN4" s="106">
        <v>5.57</v>
      </c>
      <c r="AO4" s="110">
        <v>6.2600000000000007</v>
      </c>
      <c r="AP4" s="109">
        <v>2.7199999999999998</v>
      </c>
      <c r="AQ4" s="109">
        <v>3.7499999999999996</v>
      </c>
      <c r="AR4" s="109">
        <v>4.71</v>
      </c>
      <c r="AS4" s="102">
        <v>9.94</v>
      </c>
      <c r="AT4" s="102">
        <v>12.49</v>
      </c>
      <c r="AU4" s="109">
        <v>9.4500000000000011</v>
      </c>
      <c r="AV4" s="106">
        <v>10.030000000000001</v>
      </c>
      <c r="AW4" s="106">
        <v>9.5299999999999994</v>
      </c>
      <c r="AX4" s="106">
        <v>7.6300000000000008</v>
      </c>
      <c r="AY4" s="106">
        <v>7.61</v>
      </c>
      <c r="AZ4" s="102">
        <v>10.39</v>
      </c>
      <c r="BA4" s="109">
        <v>6.71</v>
      </c>
      <c r="BB4" s="116">
        <v>2.81</v>
      </c>
      <c r="BC4" s="106">
        <v>5.22</v>
      </c>
      <c r="BD4" s="109">
        <v>5.01</v>
      </c>
      <c r="BE4" s="125">
        <v>10.32</v>
      </c>
      <c r="BF4" s="109">
        <v>6.23</v>
      </c>
      <c r="BG4" s="125">
        <v>12.4</v>
      </c>
      <c r="BH4" s="108">
        <v>10.51</v>
      </c>
      <c r="BI4" s="110">
        <v>11.25</v>
      </c>
      <c r="BJ4" s="125">
        <v>9.4700000000000006</v>
      </c>
      <c r="BK4" s="125">
        <v>10.14</v>
      </c>
      <c r="BL4" s="109">
        <v>4.2700000000000005</v>
      </c>
      <c r="BM4" s="109">
        <v>3.21</v>
      </c>
      <c r="BN4" s="125">
        <f>IF('Octubre 2016'!K6&gt;'Octubre 2016'!L6,'Octubre 2016'!K6,'Octubre 2016'!L6)</f>
        <v>4.4400000000000004</v>
      </c>
      <c r="BO4" s="125">
        <f>IF('Noviembre 2016'!K6&gt;'Noviembre 2016'!L6,'Noviembre 2016'!K6,'Noviembre 2016'!L6)</f>
        <v>6.5900000000000007</v>
      </c>
      <c r="BP4" s="125">
        <f>IF('Diciembre 2016'!K6&gt;'Diciembre 2016'!L6,'Diciembre 2016'!K6,'Diciembre 2016'!L6)</f>
        <v>4.79</v>
      </c>
      <c r="BQ4" s="126"/>
      <c r="BR4" s="125">
        <f>IF('Febrero 2017'!K6&gt;'Febrero 2017'!L6,'Febrero 2017'!K6,'Febrero 2017'!L6)</f>
        <v>9.98</v>
      </c>
      <c r="BS4" s="125">
        <f>IF('Marzo 2017'!K6&gt;'Marzo 2017'!K6,'Marzo 2017'!K6,'Marzo 2017'!L6)</f>
        <v>12.8</v>
      </c>
      <c r="BT4" s="126">
        <f>IF('Abril 2017'!K6&gt;'Abril 2017'!L6,'Abril 2017'!K6,'Abril 2017'!L6)</f>
        <v>9.52</v>
      </c>
      <c r="BU4" s="126">
        <f>IF('Mayo 2017'!K6&gt;'Mayo 2017'!L6,'Mayo 2017'!K6,'Mayo 2017'!L6)</f>
        <v>7.03</v>
      </c>
      <c r="BV4" s="126">
        <f>IF('Junio 2017'!K6&gt;'Junio 2017'!L6,'Junio 2017'!K6,'Junio 2017'!L6)</f>
        <v>2.48</v>
      </c>
      <c r="BW4" s="126">
        <f>IF('Julio 2017'!K6&gt;'Julio 2017'!L6,'Julio 2017'!K6,'Julio 2017'!L6)</f>
        <v>4.37</v>
      </c>
      <c r="BX4" s="126">
        <f>IF('Agosto 2017'!K6&gt;'Agosto 2017'!L6,'Agosto 2017'!K6,'Agosto 2017'!L6)</f>
        <v>2.17</v>
      </c>
      <c r="BY4" s="126">
        <f>IF('Setiembre 2017'!K6&gt;'Setiembre 2017'!L6,'Setiembre 2017'!K6,'Setiembre 2017'!L6)</f>
        <v>3.34</v>
      </c>
      <c r="BZ4" s="125">
        <f>IF('Octubre 2017'!K6&gt;'Octubre 2017'!L6,'Octubre 2017'!K6,'Octubre 2017'!L6)</f>
        <v>5.8800000000000008</v>
      </c>
      <c r="CA4" s="126">
        <f>IF('Noviembre 2017'!K6&gt;'Noviembre 2017'!L6,'Noviembre 2017'!K6,'Noviembre 2017'!L6)</f>
        <v>4.04</v>
      </c>
      <c r="CB4" s="125">
        <f>IF('Diciembre 2017'!K6&gt;'Diciembre 2017'!L6,'Diciembre 2017'!K6,'Diciembre 2017'!L6)</f>
        <v>6.24</v>
      </c>
      <c r="CC4" s="125">
        <f>IF('Enero 2018'!K6&gt;'Enero 2018'!L6,'Enero 2018'!K6,'Enero 2018'!L6)</f>
        <v>5.95</v>
      </c>
      <c r="CD4" s="125">
        <f>IF('Febrero 2018'!K6&gt;'Febrero 2018'!L6,'Febrero 2018'!K6,'Febrero 2018'!L6)</f>
        <v>7.62</v>
      </c>
      <c r="CE4" s="109">
        <f>IF('Marzo 2018'!K6&gt;'Marzo 2018'!L6,'Marzo 2018'!K6,'Marzo 2018'!L6)</f>
        <v>7.32</v>
      </c>
      <c r="CF4" s="109">
        <f>IF('Abril 2018'!K6&gt;'Abril 2018'!L6,'Abril 2018'!K6,'Abril 2018'!L6)</f>
        <v>9.32</v>
      </c>
      <c r="CG4" s="109">
        <f>IF('Mayo 2018'!K6&gt;'Mayo 2018'!L6,'Mayo 2018'!K6,'Mayo 2018'!L6)</f>
        <v>9.33</v>
      </c>
      <c r="CH4" s="125">
        <f>IF('Junio 2018'!K6&gt;'Junio 2018'!L6,'Junio 2018'!K6,'Junio 2018'!L6)</f>
        <v>7.9700000000000006</v>
      </c>
      <c r="CI4" s="125">
        <f>IF('Julio 2018'!K6&gt;'Julio 2018'!L6,'Julio 2018'!K6,'Julio 2018'!L6)</f>
        <v>7.7100000000000009</v>
      </c>
      <c r="CJ4" s="125">
        <f>IF('Agosto 2018'!K6&gt;'Agosto 2018'!L6,'Agosto 2018'!K6,'Agosto 2018'!L6)</f>
        <v>6.2200000000000006</v>
      </c>
      <c r="CK4" s="125">
        <f>IF('Setiembre 2018'!K6&gt;'Setiembre 2018'!L6,'Setiembre 2018'!K6,'Setiembre 2018'!L6)</f>
        <v>6.32</v>
      </c>
      <c r="CL4" s="109">
        <f>IF('Octubre 2018'!K6&gt;'Octubre 2018'!L6,'Octubre 2018'!K6,'Octubre 2018'!L6)</f>
        <v>2.57</v>
      </c>
      <c r="CM4" s="109">
        <f>IF('Noviembre 2018'!K6&gt;'Noviembre 2018'!L6,'Noviembre 2018'!K6,'Noviembre 2018'!L6)</f>
        <v>4.1800000000000006</v>
      </c>
      <c r="CN4" s="109">
        <f>IF('Diciembre 2018'!K6&gt;'Diciembre 2018'!L6,'Diciembre 2018'!K6,'Diciembre 2018'!L6)</f>
        <v>5.21</v>
      </c>
      <c r="CO4" s="125">
        <f>IF('Enero 2019'!K6&gt;'Enero 2019'!L6,'Enero 2019'!K6,'Enero 2019'!L6)</f>
        <v>9.7200000000000006</v>
      </c>
      <c r="CP4" s="125">
        <f>IF('Febrero 2019'!K6&gt;'Febrero 2019'!L6,'Febrero 2019'!K6,'Febrero 2019'!L6)</f>
        <v>11.19</v>
      </c>
      <c r="CQ4" s="125">
        <f>IF('Marzo 2019'!K6&gt;'Marzo 2019'!L6,'Marzo 2019'!K6,'Marzo 2019'!L6)</f>
        <v>13.73</v>
      </c>
      <c r="CR4" s="109">
        <f>IF('Abril 2019'!K6&gt;'Abril 2019'!L6,'Abril 2019'!K6,'Abril 2019'!L6)</f>
        <v>10.89</v>
      </c>
      <c r="CS4" s="109">
        <f>IF('Mayo 2019'!K6&gt;'Mayo 2019'!L6,'Mayo 2019'!K6,'Mayo 2019'!L6)</f>
        <v>9.82</v>
      </c>
      <c r="CT4" s="109">
        <f>IF('Junio 2019'!K6&gt;'Junio 2019'!L6,'Junio 2019'!K6,'Junio 2019'!L6)</f>
        <v>7.29</v>
      </c>
      <c r="CU4" s="109">
        <f>IF('julio 2019'!K6&gt;'julio 2019'!L6,'julio 2019'!K6,'julio 2019'!L6)</f>
        <v>7.6000000000000005</v>
      </c>
      <c r="CV4" s="109">
        <f>IF('Agosto 2019'!K6&gt;'Agosto 2019'!L6,'Agosto 2019'!K6,'Agosto 2019'!L6)</f>
        <v>5.87</v>
      </c>
      <c r="CW4" s="109">
        <f>IF('Setiembre 2019'!K6&gt;'Setiembre 2019'!L6,'Setiembre 2019'!K6,'Setiembre 2019'!L6)</f>
        <v>4.2200000000000006</v>
      </c>
      <c r="CX4" s="109">
        <f>IF('Octubre 2019'!K6&gt;'Octubre 2019'!L6,'Octubre 2019'!K6,'Octubre 2019'!L6)</f>
        <v>4.45</v>
      </c>
      <c r="CY4" s="109">
        <f>IF('Noviembre 2019'!K6&gt;'Noviembre 2019'!L6,'Noviembre 2019'!K6,'Noviembre 2019'!L6)</f>
        <v>6.73</v>
      </c>
      <c r="CZ4" s="109">
        <f>IF('Diciembre 2019'!K6&gt;'Diciembre 2019'!L6,'Diciembre 2019'!K6,'Diciembre 2019'!L6)</f>
        <v>7.12</v>
      </c>
      <c r="DA4" s="109">
        <f>IF('Enero 2020'!K6&gt;'Enero 2020'!L6,'Enero 2020'!K6,'Enero 2020'!L6)</f>
        <v>10.25</v>
      </c>
      <c r="DB4" s="109">
        <f>IF('Febrero 2020'!K6&gt;'Febrero 2020'!L6,'Febrero 2020'!K6,'Febrero 2020'!L6)</f>
        <v>11.09</v>
      </c>
      <c r="DC4" s="109">
        <f>IF('Marzo 2020'!K6&gt;'Marzo 2020'!L6,'Marzo 2020'!K6,'Marzo 2020'!L6)</f>
        <v>11.610000000000001</v>
      </c>
      <c r="DD4" s="109">
        <f>IF('Abril 2020'!K6&gt;'Abril 2020'!L6,'Abril 2020'!K6,'Abril 2020'!L6)</f>
        <v>11.39</v>
      </c>
      <c r="DE4">
        <v>11.44</v>
      </c>
      <c r="DF4" s="109">
        <f>IF('Junio 2020'!K6&gt;'Junio 2020'!L6,'Junio 2020'!K6,'Junio 2020'!L6)</f>
        <v>7.7100000000000009</v>
      </c>
      <c r="DG4" s="109">
        <f>IF('Julio 2020'!K6&gt;'Julio 2020'!L6,'Julio 2020'!K6,'Julio 2020'!L6)</f>
        <v>3.9999999999999996</v>
      </c>
      <c r="DH4" s="109">
        <f>IF('Agosto 2020'!K6&gt;'Agosto 2020'!L6,'Agosto 2020'!K6,'Agosto 2020'!L6)</f>
        <v>4.8900000000000006</v>
      </c>
      <c r="DI4" s="109">
        <f>IF('Setiembre 2020'!K6&gt;'Setiembre 2020'!L6,'Setiembre 2020'!K6,'Setiembre 2020'!L6)</f>
        <v>6.0499999999999989</v>
      </c>
      <c r="DJ4" s="109">
        <f>IF('Octubre 2020'!K6&gt;'Octubre 2020'!L6,'Octubre 2020'!K6,'Octubre 2020'!L6)</f>
        <v>5.46</v>
      </c>
      <c r="DK4" s="109">
        <f>IF('Noviembre 2020'!K6&gt;'Noviembre 2020'!L6,'Noviembre 2020'!K6,'Noviembre 2020'!L6)</f>
        <v>4.3500000000000005</v>
      </c>
      <c r="DL4" s="109">
        <f>IF('Diciembre 2020'!K6&gt;'Diciembre 2020'!L6,'Diciembre 2020'!K6,'Diciembre 2020'!L6)</f>
        <v>4.0600000000000005</v>
      </c>
      <c r="DM4" s="109">
        <f>IF('Enero 2021'!K6&gt;'Enero 2021'!L6,'Enero 2021'!K6,'Enero 2021'!L6)</f>
        <v>8.77</v>
      </c>
      <c r="DN4" s="109">
        <f>IF('Febrero 2021'!K6&gt;'Febrero 2021'!L6,'Febrero 2021'!K6,'Febrero 2021'!L6)</f>
        <v>11.05</v>
      </c>
      <c r="DO4" s="109">
        <f>IF('Marzo 2021'!K6&gt;'Marzo 2021'!L6,'Marzo 2021'!K6,'Marzo 2021'!L6)</f>
        <v>11.75</v>
      </c>
      <c r="DP4" s="109">
        <f>IF('Abril 2021'!K6&gt;'Abril 2021'!L6,'Abril 2021'!K6,'Abril 2021'!L6)</f>
        <v>8.8000000000000007</v>
      </c>
      <c r="DQ4" s="109">
        <f>IF('Mayo 2021'!K6&gt;'Mayo 2021'!L6,'Mayo 2021'!K6,'Mayo 2021'!L6)</f>
        <v>10.68</v>
      </c>
      <c r="DR4" s="109">
        <f>IF('Junio 2021'!K6&gt;'Junio 2021'!L6,'Junio 2021'!K6,'Junio 2021'!L6)</f>
        <v>9.15</v>
      </c>
      <c r="DS4" s="109">
        <f>IF('Julio 2021'!K6&gt;'Julio 2021'!L6,'Julio 2021'!K6,'Julio 2021'!L6)</f>
        <v>10.44</v>
      </c>
      <c r="DT4" s="109">
        <f>IF('Agosto 2021'!K6&gt;'Agosto 2021'!L6,'Agosto 2021'!K6,'Agosto 2021'!L6)</f>
        <v>8.1300000000000008</v>
      </c>
      <c r="DU4" s="109">
        <f>IF('Setiembre 2021'!K6&gt;'Setiembre 2021'!L6,'Setiembre 2021'!K6,'Setiembre 2021'!L6)</f>
        <v>4.99</v>
      </c>
      <c r="DV4" s="109">
        <f>IF('Octubre 2021'!K6&gt;'Octubre 2021'!L6,'Octubre 2021'!K6,'Octubre 2021'!L6)</f>
        <v>2.58</v>
      </c>
      <c r="DW4" s="109">
        <f>IF('Noviembre 2021'!K6&gt;'Noviembre 2021'!L6,'Noviembre 2021'!K6,'Noviembre 2021'!L6)</f>
        <v>6.5900000000000007</v>
      </c>
      <c r="DX4" s="109">
        <f>IF('Diciembre 2021'!K6&gt;'Diciembre 2021'!L6,'Diciembre 2021'!K6,'Diciembre 2021'!L6)</f>
        <v>8.84</v>
      </c>
      <c r="DY4" s="109">
        <f>IF('Enero 2022'!K6&gt;'Enero 2022'!L6,'Enero 2022'!K6,'Enero 2022'!L6)</f>
        <v>10.44</v>
      </c>
      <c r="DZ4" s="109">
        <f>IF('Febrero 2022'!K6&gt;'Febrero 2022'!L6,'Febrero 2022'!K6,'Febrero 2022'!L6)</f>
        <v>3.4</v>
      </c>
      <c r="EA4" s="109">
        <f>IF('Marzo 2022'!K6&gt;'Marzo 2022'!L6,'Marzo 2022'!K6,'Marzo 2022'!L6)</f>
        <v>12.200000000000001</v>
      </c>
      <c r="EB4" s="109">
        <f>IF('Abril 2022'!K6&gt;'Abril 2022'!L6,'Abril 2022'!K6,'Abril 2022'!L6)</f>
        <v>9.1100000000000012</v>
      </c>
      <c r="EC4" s="109">
        <f>IF('Mayo 2022'!K6&gt;'Mayo 2022'!L6,'Mayo 2022'!K6,'Mayo 2022'!L6)</f>
        <v>9.15</v>
      </c>
      <c r="ED4" s="109">
        <f>IF('Junio 2022'!K6&gt;'Junio 2022'!L6,'Junio 2022'!K6,'Junio 2022'!L6)</f>
        <v>1.7799999999999998</v>
      </c>
      <c r="EE4" s="109">
        <f>IF('Julio 2022'!K6&gt;'Julio 2022'!L6,'Julio 2022'!K6,'Julio 2022'!L6)</f>
        <v>2.36</v>
      </c>
      <c r="EF4" s="109">
        <f>IF('Agosto 2022'!K6&gt;'Agosto 2022'!L6,'Agosto 2022'!K6,'Agosto 2022'!L6)</f>
        <v>2.83</v>
      </c>
      <c r="EG4" s="109">
        <f>IF('Setiembre 2022'!K6&gt;'Setiembre 2022'!L6,'Setiembre 2022'!K6,'Setiembre 2022'!L6)</f>
        <v>2.29</v>
      </c>
      <c r="EH4" s="109">
        <f>IF('Octubre 2022'!K6&gt;'Octubre 2022'!L6,'Octubre 2022'!K6,'Octubre 2022'!L6)</f>
        <v>4.92</v>
      </c>
      <c r="EI4" s="109">
        <f>IF('Noviembre 2022'!K6&gt;'Noviembre 2022'!L6,'Noviembre 2022'!K6,'Noviembre 2022'!L6)</f>
        <v>5.98</v>
      </c>
      <c r="EJ4" s="109">
        <f>IF('Diciembre 2022'!K6&gt;'Diciembre 2022'!L6,'Diciembre 2022'!K6,'Diciembre 2022'!L6)</f>
        <v>7.58</v>
      </c>
      <c r="EK4" s="109">
        <f>IF('Enero 2023'!K6&gt;'Enero 2023'!L6,'Enero 2023'!K6,'Enero 2023'!L6)</f>
        <v>9.1300000000000008</v>
      </c>
      <c r="EL4" s="109">
        <f>IF('Febrero 2023'!K6&gt;'Febrero 2023'!L6,'Febrero 2023'!K6,'Febrero 2023'!L6)</f>
        <v>11.3</v>
      </c>
      <c r="EM4" s="109">
        <f>IF('Marzo 2023'!K6&gt;'Marzo 2023'!L6,'Marzo 2023'!K6,'Marzo 2023'!L6)</f>
        <v>11.46</v>
      </c>
      <c r="EN4" s="109">
        <f>IF('Abril 2023'!K6&gt;'Abril 2023'!L6,'Abril 2023'!K6,'Abril 2023'!L6)</f>
        <v>12.040000000000001</v>
      </c>
      <c r="EO4" s="109">
        <f>IF('Mayo 2023'!K6&gt;'Mayo 2023'!L6,'Mayo 2023'!K6,'Mayo 2023'!L6)</f>
        <v>12.85</v>
      </c>
      <c r="EP4" s="109">
        <f>IF('Junio 2023'!K6&gt;'Junio 2023'!L6,'Junio 2023'!K6,'Junio 2023'!L6)</f>
        <v>11.040000000000001</v>
      </c>
      <c r="EQ4" s="109">
        <f>IF('Julio 2023'!K6&gt;'Julio 2023'!L6,'Julio 2023'!K6,'Julio 2023'!L6)</f>
        <v>10.65</v>
      </c>
      <c r="ER4" s="109">
        <f>IF('Agosto 2023'!K6&gt;'Agosto 2023'!L6,'Agosto 2023'!K6,'Agosto 2023'!L6)</f>
        <v>5.83</v>
      </c>
      <c r="ES4" s="109">
        <f>IF('Setiembre 2023'!K6&gt;'Setiembre 2023'!L6,'Setiembre 2023'!K6,'Setiembre 2023'!L6)</f>
        <v>8.18</v>
      </c>
      <c r="ET4" s="109">
        <f>IF('Octubre 2023'!K6&gt;'Octubre 2023'!L6,'Octubre 2023'!K6,'Octubre 2023'!L6)</f>
        <v>4.1000000000000005</v>
      </c>
      <c r="EU4" s="109">
        <f>IF('Noviembre 2023'!K6&gt;'Noviembre 2023'!L6,'Noviembre 2023'!K6,'Noviembre 2023'!L6)</f>
        <v>3.08</v>
      </c>
      <c r="EV4" s="109">
        <f>IF('Diciembre 2023'!K6&gt;'Diciembre 2023'!L6,'Diciembre 2023'!K6,'Diciembre 2023'!L6)</f>
        <v>6.7700000000000005</v>
      </c>
      <c r="EW4" s="109">
        <f>IF('Enero 2024'!K6&gt;'Enero 2024'!L6,'Enero 2024'!K6,'Enero 2024'!L6)</f>
        <v>9.27</v>
      </c>
      <c r="EX4" s="109">
        <f>IF('Febrero 2024'!K6&gt;'Febrero 2024'!L6,'Febrero 2024'!K6,'Febrero 2024'!L6)</f>
        <v>5.28</v>
      </c>
      <c r="EY4" s="109">
        <f>IF('Marzo 2024'!K6&gt;'Marzo 2024'!L6,'Marzo 2024'!K6,'Marzo 2024'!L6)</f>
        <v>11.75</v>
      </c>
      <c r="EZ4" s="109">
        <f>IF('Abril 2024'!K6&gt;'Abril 2024'!L6,'Abril 2024'!K6,'Abril 2024'!L6)</f>
        <v>9.5300000000000011</v>
      </c>
      <c r="FA4" s="109">
        <f>IF('Mayo 2024'!K6&gt;'Mayo 2024'!L6,'Mayo 2024'!K6,'Mayo 2024'!L6)</f>
        <v>5.9700000000000006</v>
      </c>
      <c r="FB4" s="109">
        <f>IF('Junio 2024'!K6&gt;'Junio 2024'!L6,'Junio 2024'!K6,'Junio 2024'!L6)</f>
        <v>4.42</v>
      </c>
      <c r="FC4" s="109">
        <f>IF('Julio 2024'!K6&gt;'Julio 2024'!L6,'Julio 2024'!K6,'Julio 2024'!L6)</f>
        <v>5.04</v>
      </c>
      <c r="FD4" s="109">
        <f>IF('Agosto 2024'!K6&gt;'Agosto 2024'!L6,'Agosto 2024'!K6,'Agosto 2024'!L6)</f>
        <v>4.91</v>
      </c>
      <c r="FE4" s="109">
        <f>IF('Setiembre 2024'!K6&gt;'Setiembre 2024'!L6,'Setiembre 2024'!K6,'Setiembre 2024'!L6)</f>
        <v>4.96</v>
      </c>
      <c r="FF4" s="109">
        <f>IF('Octubre 2024'!K6&gt;'Octubre 2024'!L6,'Octubre 2024'!K6,'Octubre 2024'!L6)</f>
        <v>6.0500000000000007</v>
      </c>
      <c r="FG4" s="109">
        <f>IF('Noviembre 2024'!K6&gt;'Noviembre 2024'!L6,'Noviembre 2024'!K6,'Noviembre 2024'!L6)</f>
        <v>5.03</v>
      </c>
      <c r="FH4" s="109">
        <f>IF('Diciembre 2024'!K6&gt;'Diciembre 2024'!L6,'Diciembre 2024'!K6,'Diciembre 2024'!L6)</f>
        <v>4.9800000000000004</v>
      </c>
      <c r="FI4" s="109">
        <f>IF('Enero 2025'!K6&gt;'Enero 2025'!L6,'Enero 2025'!K6,'Enero 2025'!L6)</f>
        <v>9.120000000000001</v>
      </c>
      <c r="FJ4" s="109">
        <f>IF('Febrero 2025'!K6&gt;'Febrero 2025'!L6,'Febrero 2025'!K6,'Febrero 2025'!L6)</f>
        <v>9.93</v>
      </c>
      <c r="FK4" s="109">
        <f>IF('Marzo 2025'!K6&gt;'Marzo 2025'!L6,'Marzo 2025'!K6,'Marzo 2025'!L6)</f>
        <v>11.02</v>
      </c>
      <c r="FL4" s="109">
        <f>IF('Abril 2025'!K6&gt;'Abril 2025'!L6,'Abril 2025'!K6,'Abril 2025'!L6)</f>
        <v>11.34</v>
      </c>
    </row>
    <row r="5" spans="1:176" x14ac:dyDescent="0.2">
      <c r="A5" s="56">
        <v>3</v>
      </c>
      <c r="B5" s="100" t="s">
        <v>31</v>
      </c>
      <c r="C5" s="101" t="s">
        <v>30</v>
      </c>
      <c r="D5" s="56">
        <v>187173</v>
      </c>
      <c r="E5" s="56">
        <v>464343</v>
      </c>
      <c r="F5" s="88">
        <v>32</v>
      </c>
      <c r="G5" s="88"/>
      <c r="H5" s="24">
        <v>-0.42</v>
      </c>
      <c r="I5" s="24"/>
      <c r="J5" s="24"/>
      <c r="K5" s="24"/>
      <c r="L5" s="24"/>
      <c r="M5" s="24"/>
      <c r="N5" s="24"/>
      <c r="O5" s="24"/>
      <c r="P5" s="24"/>
      <c r="Q5" s="103" t="s">
        <v>34</v>
      </c>
      <c r="R5" s="103">
        <v>3.35</v>
      </c>
      <c r="S5" s="103">
        <v>7.59</v>
      </c>
      <c r="T5" s="103">
        <v>7.4399999999999995</v>
      </c>
      <c r="U5" s="102">
        <v>12.41</v>
      </c>
      <c r="V5" s="109">
        <v>13.6</v>
      </c>
      <c r="W5" s="103">
        <v>14.35</v>
      </c>
      <c r="X5" s="103">
        <v>15.12</v>
      </c>
      <c r="Y5" s="103">
        <v>12.41</v>
      </c>
      <c r="Z5" s="103">
        <v>7.29</v>
      </c>
      <c r="AA5" s="103">
        <v>7.04</v>
      </c>
      <c r="AB5" s="103">
        <v>7.57</v>
      </c>
      <c r="AC5" s="103">
        <v>3.69</v>
      </c>
      <c r="AD5" s="103">
        <v>3.76</v>
      </c>
      <c r="AE5" s="103">
        <v>7.63</v>
      </c>
      <c r="AF5" s="103">
        <v>9.6300000000000008</v>
      </c>
      <c r="AG5" s="103">
        <v>11.85</v>
      </c>
      <c r="AH5" s="102">
        <v>14.709999999999999</v>
      </c>
      <c r="AI5" s="109">
        <v>14.48</v>
      </c>
      <c r="AJ5" s="102">
        <v>18</v>
      </c>
      <c r="AK5" s="109">
        <v>13.35</v>
      </c>
      <c r="AL5" s="106">
        <v>11.89</v>
      </c>
      <c r="AM5" s="106">
        <v>11.85</v>
      </c>
      <c r="AN5" s="106">
        <v>8.76</v>
      </c>
      <c r="AO5" s="106">
        <v>6.07</v>
      </c>
      <c r="AP5" s="109">
        <v>4.0200000000000005</v>
      </c>
      <c r="AQ5" s="109">
        <v>6.39</v>
      </c>
      <c r="AR5" s="104">
        <v>8.2000000000000011</v>
      </c>
      <c r="AS5" s="102">
        <v>12.08</v>
      </c>
      <c r="AT5" s="102">
        <v>13.82</v>
      </c>
      <c r="AU5" s="102">
        <v>15.52</v>
      </c>
      <c r="AV5" s="109">
        <v>17.270000000000003</v>
      </c>
      <c r="AW5" s="102">
        <v>15.9</v>
      </c>
      <c r="AX5" s="109" t="s">
        <v>15</v>
      </c>
      <c r="AY5" s="102">
        <v>20.330000000000002</v>
      </c>
      <c r="AZ5" s="102">
        <v>12.62</v>
      </c>
      <c r="BA5" s="110">
        <v>12.29</v>
      </c>
      <c r="BB5" s="102">
        <v>3.67</v>
      </c>
      <c r="BC5" s="110">
        <v>8.24</v>
      </c>
      <c r="BD5" s="109">
        <v>7.5</v>
      </c>
      <c r="BE5" s="125">
        <v>13.67</v>
      </c>
      <c r="BF5" s="110">
        <v>15.15</v>
      </c>
      <c r="BG5" s="125">
        <v>17.970000000000002</v>
      </c>
      <c r="BH5" s="125">
        <v>18.8</v>
      </c>
      <c r="BI5" s="110">
        <v>15.55</v>
      </c>
      <c r="BJ5" s="125">
        <v>12.65</v>
      </c>
      <c r="BK5" s="125">
        <v>13.56</v>
      </c>
      <c r="BL5" s="109">
        <v>7.58</v>
      </c>
      <c r="BM5" s="125">
        <v>5.64</v>
      </c>
      <c r="BN5" s="125">
        <f>IF('Octubre 2016'!K7&gt;'Octubre 2016'!L7,'Octubre 2016'!K7,'Octubre 2016'!L7)</f>
        <v>9.23</v>
      </c>
      <c r="BO5" s="125">
        <f>IF('Noviembre 2016'!K7&gt;'Noviembre 2016'!L7,'Noviembre 2016'!K7,'Noviembre 2016'!L7)</f>
        <v>7.62</v>
      </c>
      <c r="BP5" s="125">
        <f>IF('Diciembre 2016'!K7&gt;'Diciembre 2016'!L7,'Diciembre 2016'!K7,'Diciembre 2016'!L7)</f>
        <v>3.96</v>
      </c>
      <c r="BQ5" s="126"/>
      <c r="BR5" s="125">
        <f>IF('Febrero 2017'!K7&gt;'Febrero 2017'!L7,'Febrero 2017'!K7,'Febrero 2017'!L7)</f>
        <v>13.35</v>
      </c>
      <c r="BS5" s="125">
        <f>IF('Marzo 2017'!K7&gt;'Marzo 2017'!K7,'Marzo 2017'!K7,'Marzo 2017'!L7)</f>
        <v>14.25</v>
      </c>
      <c r="BT5" s="126">
        <f>IF('Abril 2017'!K7&gt;'Abril 2017'!L7,'Abril 2017'!K7,'Abril 2017'!L7)</f>
        <v>14.66</v>
      </c>
      <c r="BU5" s="125">
        <f>IF('Mayo 2017'!K7&gt;'Mayo 2017'!L7,'Mayo 2017'!K7,'Mayo 2017'!L7)</f>
        <v>11.29</v>
      </c>
      <c r="BV5" s="125">
        <f>IF('Junio 2017'!K7&gt;'Junio 2017'!L7,'Junio 2017'!K7,'Junio 2017'!L7)</f>
        <v>3.7</v>
      </c>
      <c r="BW5" s="125">
        <f>IF('Julio 2017'!K7&gt;'Julio 2017'!L7,'Julio 2017'!K7,'Julio 2017'!L7)</f>
        <v>7.15</v>
      </c>
      <c r="BX5" s="126">
        <f>IF('Agosto 2017'!K7&gt;'Agosto 2017'!L7,'Agosto 2017'!K7,'Agosto 2017'!L7)</f>
        <v>3.2</v>
      </c>
      <c r="BY5" s="125">
        <f>IF('Setiembre 2017'!K7&gt;'Setiembre 2017'!L7,'Setiembre 2017'!K7,'Setiembre 2017'!L7)</f>
        <v>5.82</v>
      </c>
      <c r="BZ5" s="125">
        <f>IF('Octubre 2017'!K7&gt;'Octubre 2017'!L7,'Octubre 2017'!K7,'Octubre 2017'!L7)</f>
        <v>6.46</v>
      </c>
      <c r="CA5" s="125">
        <f>IF('Noviembre 2017'!K7&gt;'Noviembre 2017'!L7,'Noviembre 2017'!K7,'Noviembre 2017'!L7)</f>
        <v>6.76</v>
      </c>
      <c r="CB5" s="125">
        <f>IF('Diciembre 2017'!K7&gt;'Diciembre 2017'!L7,'Diciembre 2017'!K7,'Diciembre 2017'!L7)</f>
        <v>7.4</v>
      </c>
      <c r="CC5" s="125">
        <f>IF('Enero 2018'!K7&gt;'Enero 2018'!L7,'Enero 2018'!K7,'Enero 2018'!L7)</f>
        <v>5.92</v>
      </c>
      <c r="CD5" s="125">
        <f>IF('Febrero 2018'!K7&gt;'Febrero 2018'!L7,'Febrero 2018'!K7,'Febrero 2018'!L7)</f>
        <v>10.96</v>
      </c>
      <c r="CE5" s="125">
        <f>IF('Marzo 2018'!K7&gt;'Marzo 2018'!L7,'Marzo 2018'!K7,'Marzo 2018'!L7)</f>
        <v>13.28</v>
      </c>
      <c r="CF5" s="125">
        <f>IF('Abril 2018'!K7&gt;'Abril 2018'!L7,'Abril 2018'!K7,'Abril 2018'!L7)</f>
        <v>14.69</v>
      </c>
      <c r="CG5" s="125">
        <f>IF('Mayo 2018'!K7&gt;'Mayo 2018'!L7,'Mayo 2018'!K7,'Mayo 2018'!L7)</f>
        <v>14.63</v>
      </c>
      <c r="CH5" s="125">
        <f>IF('Junio 2018'!K7&gt;'Junio 2018'!L7,'Junio 2018'!K7,'Junio 2018'!L7)</f>
        <v>12.77</v>
      </c>
      <c r="CI5" s="125">
        <f>IF('Julio 2018'!K7&gt;'Julio 2018'!L7,'Julio 2018'!K7,'Julio 2018'!L7)</f>
        <v>10.93</v>
      </c>
      <c r="CJ5" s="125">
        <f>IF('Agosto 2018'!K7&gt;'Agosto 2018'!L7,'Agosto 2018'!K7,'Agosto 2018'!L7)</f>
        <v>8.33</v>
      </c>
      <c r="CK5" s="125">
        <f>IF('Setiembre 2018'!K7&gt;'Setiembre 2018'!L7,'Setiembre 2018'!K7,'Setiembre 2018'!L7)</f>
        <v>8.17</v>
      </c>
      <c r="CL5" s="125">
        <f>IF('Octubre 2018'!K7&gt;'Octubre 2018'!L7,'Octubre 2018'!K7,'Octubre 2018'!L7)</f>
        <v>3.83</v>
      </c>
      <c r="CM5" s="125">
        <f>IF('Noviembre 2018'!K7&gt;'Noviembre 2018'!L7,'Noviembre 2018'!K7,'Noviembre 2018'!L7)</f>
        <v>6.67</v>
      </c>
      <c r="CN5" s="125">
        <f>IF('Diciembre 2018'!K7&gt;'Diciembre 2018'!L7,'Diciembre 2018'!K7,'Diciembre 2018'!L7)</f>
        <v>8.7100000000000009</v>
      </c>
      <c r="CO5" s="125">
        <f>IF('Enero 2019'!K7&gt;'Enero 2019'!L7,'Enero 2019'!K7,'Enero 2019'!L7)</f>
        <v>13.48</v>
      </c>
      <c r="CP5" s="125">
        <f>IF('Febrero 2019'!K7&gt;'Febrero 2019'!L7,'Febrero 2019'!K7,'Febrero 2019'!L7)</f>
        <v>14.93</v>
      </c>
      <c r="CQ5" s="125">
        <f>IF('Marzo 2019'!K7&gt;'Marzo 2019'!L7,'Marzo 2019'!K7,'Marzo 2019'!L7)</f>
        <v>17.440000000000001</v>
      </c>
      <c r="CR5" s="125">
        <f>IF('Abril 2019'!K7&gt;'Abril 2019'!L7,'Abril 2019'!K7,'Abril 2019'!L7)</f>
        <v>17.5</v>
      </c>
      <c r="CS5" s="125">
        <f>IF('Mayo 2019'!K7&gt;'Mayo 2019'!L7,'Mayo 2019'!K7,'Mayo 2019'!L7)</f>
        <v>15.17</v>
      </c>
      <c r="CT5" s="125">
        <f>IF('Junio 2019'!K7&gt;'Junio 2019'!L7,'Junio 2019'!K7,'Junio 2019'!L7)</f>
        <v>11.59</v>
      </c>
      <c r="CU5" s="125">
        <f>IF('julio 2019'!K7&gt;'julio 2019'!L7,'julio 2019'!K7,'julio 2019'!L7)</f>
        <v>12.2</v>
      </c>
      <c r="CV5" s="109">
        <f>IF('Agosto 2019'!K7&gt;'Agosto 2019'!L7,'Agosto 2019'!K7,'Agosto 2019'!L7)</f>
        <v>9.3699999999999992</v>
      </c>
      <c r="CW5" s="109">
        <f>IF('Setiembre 2019'!K7&gt;'Setiembre 2019'!L7,'Setiembre 2019'!K7,'Setiembre 2019'!L7)</f>
        <v>7.8</v>
      </c>
      <c r="CX5" s="109">
        <f>IF('Octubre 2019'!K7&gt;'Octubre 2019'!L7,'Octubre 2019'!K7,'Octubre 2019'!L7)</f>
        <v>3.44</v>
      </c>
      <c r="CY5" s="109">
        <f>IF('Noviembre 2019'!K7&gt;'Noviembre 2019'!L7,'Noviembre 2019'!K7,'Noviembre 2019'!L7)</f>
        <v>8.91</v>
      </c>
      <c r="CZ5" s="109">
        <f>IF('Diciembre 2019'!K7&gt;'Diciembre 2019'!L7,'Diciembre 2019'!K7,'Diciembre 2019'!L7)</f>
        <v>9.49</v>
      </c>
      <c r="DA5" s="109">
        <f>IF('Enero 2020'!K7&gt;'Enero 2020'!L7,'Enero 2020'!K7,'Enero 2020'!L7)</f>
        <v>13</v>
      </c>
      <c r="DB5" s="109">
        <f>IF('Febrero 2020'!K7&gt;'Febrero 2020'!L7,'Febrero 2020'!K7,'Febrero 2020'!L7)</f>
        <v>14.63</v>
      </c>
      <c r="DC5" s="109">
        <f>IF('Marzo 2020'!K7&gt;'Marzo 2020'!L7,'Marzo 2020'!K7,'Marzo 2020'!L7)</f>
        <v>16.72</v>
      </c>
      <c r="DD5" s="109">
        <f>IF('Abril 2020'!K7&gt;'Abril 2020'!L7,'Abril 2020'!K7,'Abril 2020'!L7)</f>
        <v>15.43</v>
      </c>
      <c r="DE5">
        <v>16.82</v>
      </c>
      <c r="DF5" s="109">
        <f>IF('Junio 2020'!K7&gt;'Junio 2020'!L7,'Junio 2020'!K7,'Junio 2020'!L7)</f>
        <v>10.3</v>
      </c>
      <c r="DG5" s="109">
        <f>IF('Julio 2020'!K7&gt;'Julio 2020'!L7,'Julio 2020'!K7,'Julio 2020'!L7)</f>
        <v>6.63</v>
      </c>
      <c r="DH5" s="109">
        <f>IF('Agosto 2020'!K7&gt;'Agosto 2020'!L7,'Agosto 2020'!K7,'Agosto 2020'!L7)</f>
        <v>4.24</v>
      </c>
      <c r="DI5" s="109">
        <f>IF('Setiembre 2020'!K7&gt;'Setiembre 2020'!L7,'Setiembre 2020'!K7,'Setiembre 2020'!L7)</f>
        <v>6.66</v>
      </c>
      <c r="DJ5" s="109">
        <f>IF('Octubre 2020'!K7&gt;'Octubre 2020'!L7,'Octubre 2020'!K7,'Octubre 2020'!L7)</f>
        <v>3.59</v>
      </c>
      <c r="DK5" s="109">
        <f>IF('Noviembre 2020'!K7&gt;'Noviembre 2020'!L7,'Noviembre 2020'!K7,'Noviembre 2020'!L7)</f>
        <v>3.39</v>
      </c>
      <c r="DL5" s="109">
        <f>IF('Diciembre 2020'!K7&gt;'Diciembre 2020'!L7,'Diciembre 2020'!K7,'Diciembre 2020'!L7)</f>
        <v>6.89</v>
      </c>
      <c r="DM5" s="109">
        <f>IF('Enero 2021'!K7&gt;'Enero 2021'!L7,'Enero 2021'!K7,'Enero 2021'!L7)</f>
        <v>10.44</v>
      </c>
      <c r="DN5" s="109">
        <f>IF('Febrero 2021'!K7&gt;'Febrero 2021'!L7,'Febrero 2021'!K7,'Febrero 2021'!L7)</f>
        <v>13.49</v>
      </c>
      <c r="DO5" s="109">
        <f>IF('Marzo 2021'!K7&gt;'Marzo 2021'!L7,'Marzo 2021'!K7,'Marzo 2021'!L7)</f>
        <v>12.1</v>
      </c>
      <c r="DP5" s="109">
        <f>IF('Abril 2021'!K7&gt;'Abril 2021'!L7,'Abril 2021'!K7,'Abril 2021'!L7)</f>
        <v>14.1</v>
      </c>
      <c r="DQ5" s="109">
        <f>IF('Mayo 2021'!K7&gt;'Mayo 2021'!L7,'Mayo 2021'!K7,'Mayo 2021'!L7)</f>
        <v>13.88</v>
      </c>
      <c r="DR5" s="109">
        <f>IF('Junio 2021'!K7&gt;'Junio 2021'!L7,'Junio 2021'!K7,'Junio 2021'!L7)</f>
        <v>11.88</v>
      </c>
      <c r="DS5" s="109">
        <f>IF('Julio 2021'!K7&gt;'Julio 2021'!L7,'Julio 2021'!K7,'Julio 2021'!L7)</f>
        <v>13.5</v>
      </c>
      <c r="DT5" s="109">
        <f>IF('Agosto 2021'!K7&gt;'Agosto 2021'!L7,'Agosto 2021'!K7,'Agosto 2021'!L7)</f>
        <v>9.68</v>
      </c>
      <c r="DU5" s="109">
        <f>IF('Setiembre 2021'!K7&gt;'Setiembre 2021'!L7,'Setiembre 2021'!K7,'Setiembre 2021'!L7)</f>
        <v>4.13</v>
      </c>
      <c r="DV5" s="109">
        <f>IF('Octubre 2021'!K7&gt;'Octubre 2021'!L7,'Octubre 2021'!K7,'Octubre 2021'!L7)</f>
        <v>3.98</v>
      </c>
      <c r="DW5" s="109">
        <f>IF('Noviembre 2021'!K7&gt;'Noviembre 2021'!L7,'Noviembre 2021'!K7,'Noviembre 2021'!L7)</f>
        <v>7.49</v>
      </c>
      <c r="DX5" s="109">
        <f>IF('Diciembre 2021'!K7&gt;'Diciembre 2021'!L7,'Diciembre 2021'!K7,'Diciembre 2021'!L7)</f>
        <v>10.89</v>
      </c>
      <c r="DY5" s="109">
        <f>IF('Enero 2022'!K7&gt;'Enero 2022'!L7,'Enero 2022'!K7,'Enero 2022'!L7)</f>
        <v>12.37</v>
      </c>
      <c r="DZ5" s="109">
        <f>IF('Febrero 2022'!K7&gt;'Febrero 2022'!L7,'Febrero 2022'!K7,'Febrero 2022'!L7)</f>
        <v>4.74</v>
      </c>
      <c r="EA5" s="109">
        <f>IF('Marzo 2022'!K7&gt;'Marzo 2022'!L7,'Marzo 2022'!K7,'Marzo 2022'!L7)</f>
        <v>16.73</v>
      </c>
      <c r="EB5" s="109">
        <f>IF('Abril 2022'!K7&gt;'Abril 2022'!L7,'Abril 2022'!K7,'Abril 2022'!L7)</f>
        <v>15.17</v>
      </c>
      <c r="EC5" s="109">
        <f>IF('Mayo 2022'!K7&gt;'Mayo 2022'!L7,'Mayo 2022'!K7,'Mayo 2022'!L7)</f>
        <v>10.5</v>
      </c>
      <c r="ED5" s="109">
        <f>IF('Junio 2022'!K7&gt;'Junio 2022'!L7,'Junio 2022'!K7,'Junio 2022'!L7)</f>
        <v>3.78</v>
      </c>
      <c r="EE5" s="109">
        <f>IF('Julio 2022'!K7&gt;'Julio 2022'!L7,'Julio 2022'!K7,'Julio 2022'!L7)</f>
        <v>3.91</v>
      </c>
      <c r="EF5" s="109">
        <f>IF('Agosto 2022'!K7&gt;'Agosto 2022'!L7,'Agosto 2022'!K7,'Agosto 2022'!L7)</f>
        <v>4.7699999999999996</v>
      </c>
      <c r="EG5" s="109">
        <f>IF('Setiembre 2022'!K7&gt;'Setiembre 2022'!L7,'Setiembre 2022'!K7,'Setiembre 2022'!L7)</f>
        <v>4.82</v>
      </c>
      <c r="EH5" s="109">
        <f>IF('Octubre 2022'!K7&gt;'Octubre 2022'!L7,'Octubre 2022'!K7,'Octubre 2022'!L7)</f>
        <v>3.62</v>
      </c>
      <c r="EI5" s="109">
        <f>IF('Noviembre 2022'!K7&gt;'Noviembre 2022'!L7,'Noviembre 2022'!K7,'Noviembre 2022'!L7)</f>
        <v>5.7</v>
      </c>
      <c r="EJ5" s="109">
        <f>IF('Diciembre 2022'!K7&gt;'Diciembre 2022'!L7,'Diciembre 2022'!K7,'Diciembre 2022'!L7)</f>
        <v>7.76</v>
      </c>
      <c r="EK5" s="109">
        <f>IF('Enero 2023'!K7&gt;'Enero 2023'!L7,'Enero 2023'!K7,'Enero 2023'!L7)</f>
        <v>11.2</v>
      </c>
      <c r="EL5" s="109">
        <f>IF('Febrero 2023'!K7&gt;'Febrero 2023'!L7,'Febrero 2023'!K7,'Febrero 2023'!L7)</f>
        <v>13.98</v>
      </c>
      <c r="EM5" s="109">
        <f>IF('Marzo 2023'!K7&gt;'Marzo 2023'!L7,'Marzo 2023'!K7,'Marzo 2023'!L7)</f>
        <v>14.7</v>
      </c>
      <c r="EN5" s="109">
        <f>IF('Abril 2023'!K7&gt;'Abril 2023'!L7,'Abril 2023'!K7,'Abril 2023'!L7)</f>
        <v>14.8</v>
      </c>
      <c r="EO5" s="109">
        <f>IF('Mayo 2023'!K7&gt;'Mayo 2023'!L7,'Mayo 2023'!K7,'Mayo 2023'!L7)</f>
        <v>16.96</v>
      </c>
      <c r="EP5" s="109">
        <f>IF('Junio 2023'!K7&gt;'Junio 2023'!L7,'Junio 2023'!K7,'Junio 2023'!L7)</f>
        <v>14.58</v>
      </c>
      <c r="EQ5" s="109">
        <f>IF('Julio 2023'!K7&gt;'Julio 2023'!L7,'Julio 2023'!K7,'Julio 2023'!L7)</f>
        <v>13.32</v>
      </c>
      <c r="ER5" s="109">
        <f>IF('Agosto 2023'!K7&gt;'Agosto 2023'!L7,'Agosto 2023'!K7,'Agosto 2023'!L7)</f>
        <v>9.5500000000000007</v>
      </c>
      <c r="ES5" s="109">
        <f>IF('Setiembre 2023'!K7&gt;'Setiembre 2023'!L7,'Setiembre 2023'!K7,'Setiembre 2023'!L7)</f>
        <v>9.8699999999999992</v>
      </c>
      <c r="ET5" s="109">
        <f>IF('Octubre 2023'!K7&gt;'Octubre 2023'!L7,'Octubre 2023'!K7,'Octubre 2023'!L7)</f>
        <v>6.93</v>
      </c>
      <c r="EU5" s="109">
        <f>IF('Noviembre 2023'!K7&gt;'Noviembre 2023'!L7,'Noviembre 2023'!K7,'Noviembre 2023'!L7)</f>
        <v>3.5</v>
      </c>
      <c r="EV5" s="109">
        <f>IF('Diciembre 2023'!K7&gt;'Diciembre 2023'!L7,'Diciembre 2023'!K7,'Diciembre 2023'!L7)</f>
        <v>8.35</v>
      </c>
      <c r="EW5" s="109">
        <f>IF('Enero 2024'!K7&gt;'Enero 2024'!L7,'Enero 2024'!K7,'Enero 2024'!L7)</f>
        <v>11.72</v>
      </c>
      <c r="EX5" s="109">
        <f>IF('Febrero 2024'!K7&gt;'Febrero 2024'!L7,'Febrero 2024'!K7,'Febrero 2024'!L7)</f>
        <v>14.42</v>
      </c>
      <c r="EY5" s="109">
        <f>IF('Marzo 2024'!K7&gt;'Marzo 2024'!L7,'Marzo 2024'!K7,'Marzo 2024'!L7)</f>
        <v>15.36</v>
      </c>
      <c r="EZ5" s="109">
        <f>IF('Abril 2024'!K7&gt;'Abril 2024'!L7,'Abril 2024'!K7,'Abril 2024'!L7)</f>
        <v>14.82</v>
      </c>
      <c r="FA5" s="109">
        <f>IF('Mayo 2024'!K7&gt;'Mayo 2024'!L7,'Mayo 2024'!K7,'Mayo 2024'!L7)</f>
        <v>14.63</v>
      </c>
      <c r="FB5" s="109">
        <f>IF('Junio 2024'!K7&gt;'Junio 2024'!L7,'Junio 2024'!K7,'Junio 2024'!L7)</f>
        <v>7.4</v>
      </c>
      <c r="FC5" s="109">
        <f>IF('Julio 2024'!K7&gt;'Julio 2024'!L7,'Julio 2024'!K7,'Julio 2024'!L7)</f>
        <v>9.2899999999999991</v>
      </c>
      <c r="FD5" s="109">
        <f>IF('Agosto 2024'!K7&gt;'Agosto 2024'!L7,'Agosto 2024'!K7,'Agosto 2024'!L7)</f>
        <v>8.65</v>
      </c>
      <c r="FE5" s="109">
        <f>IF('Setiembre 2024'!K7&gt;'Setiembre 2024'!L7,'Setiembre 2024'!K7,'Setiembre 2024'!L7)</f>
        <v>8.81</v>
      </c>
      <c r="FF5" s="109">
        <f>IF('Octubre 2024'!K7&gt;'Octubre 2024'!L7,'Octubre 2024'!K7,'Octubre 2024'!L7)</f>
        <v>5.71</v>
      </c>
      <c r="FG5" s="109">
        <f>IF('Noviembre 2024'!K7&gt;'Noviembre 2024'!L7,'Noviembre 2024'!K7,'Noviembre 2024'!L7)</f>
        <v>4.12</v>
      </c>
      <c r="FH5" s="109">
        <f>IF('Diciembre 2024'!K7&gt;'Diciembre 2024'!L7,'Diciembre 2024'!K7,'Diciembre 2024'!L7)</f>
        <v>8.64</v>
      </c>
      <c r="FI5" s="109">
        <f>IF('Enero 2025'!K7&gt;'Enero 2025'!L7,'Enero 2025'!K7,'Enero 2025'!L7)</f>
        <v>10.69</v>
      </c>
      <c r="FJ5" s="109">
        <f>IF('Febrero 2025'!K7&gt;'Febrero 2025'!L7,'Febrero 2025'!K7,'Febrero 2025'!L7)</f>
        <v>12.3</v>
      </c>
      <c r="FK5" s="109">
        <f>IF('Marzo 2025'!K7&gt;'Marzo 2025'!L7,'Marzo 2025'!K7,'Marzo 2025'!L7)</f>
        <v>14</v>
      </c>
      <c r="FL5" s="109">
        <f>IF('Abril 2025'!K7&gt;'Abril 2025'!L7,'Abril 2025'!K7,'Abril 2025'!L7)</f>
        <v>14.66</v>
      </c>
    </row>
    <row r="6" spans="1:176" x14ac:dyDescent="0.2">
      <c r="A6" s="56">
        <v>4</v>
      </c>
      <c r="B6" s="100" t="s">
        <v>19</v>
      </c>
      <c r="C6" s="101" t="s">
        <v>30</v>
      </c>
      <c r="D6" s="56">
        <v>188544</v>
      </c>
      <c r="E6" s="56">
        <v>466399</v>
      </c>
      <c r="F6" s="88">
        <v>36</v>
      </c>
      <c r="G6" s="88"/>
      <c r="H6" s="24">
        <v>0.34</v>
      </c>
      <c r="I6" s="24"/>
      <c r="J6" s="24"/>
      <c r="K6" s="24"/>
      <c r="L6" s="24"/>
      <c r="M6" s="24"/>
      <c r="N6" s="24"/>
      <c r="O6" s="24"/>
      <c r="P6" s="24"/>
      <c r="Q6" s="104">
        <v>4.63</v>
      </c>
      <c r="R6" s="104">
        <v>4.4400000000000004</v>
      </c>
      <c r="S6" s="104">
        <v>4.72</v>
      </c>
      <c r="T6" s="109">
        <v>3.9000000000000004</v>
      </c>
      <c r="U6" s="102">
        <v>5.9</v>
      </c>
      <c r="V6" s="104">
        <v>6.6400000000000006</v>
      </c>
      <c r="W6" s="104">
        <v>7.25</v>
      </c>
      <c r="X6" s="104">
        <v>8.16</v>
      </c>
      <c r="Y6" s="104">
        <v>8.08</v>
      </c>
      <c r="Z6" s="104">
        <v>5.8500000000000005</v>
      </c>
      <c r="AA6" s="104">
        <v>5.3900000000000006</v>
      </c>
      <c r="AB6" s="104">
        <v>5.6000000000000005</v>
      </c>
      <c r="AC6" s="109">
        <v>3.7199999999999998</v>
      </c>
      <c r="AD6" s="103">
        <v>3.91</v>
      </c>
      <c r="AE6" s="103" t="s">
        <v>49</v>
      </c>
      <c r="AF6" s="103">
        <v>5.17</v>
      </c>
      <c r="AG6" s="102">
        <v>6.26</v>
      </c>
      <c r="AH6" s="102">
        <v>6.99</v>
      </c>
      <c r="AI6" s="102">
        <v>7.6000000000000005</v>
      </c>
      <c r="AJ6" s="102">
        <v>9.01</v>
      </c>
      <c r="AK6" s="102">
        <v>8.15</v>
      </c>
      <c r="AL6" s="102">
        <v>7.0600000000000005</v>
      </c>
      <c r="AM6" s="102">
        <v>7.17</v>
      </c>
      <c r="AN6" s="102">
        <v>6.58</v>
      </c>
      <c r="AO6" s="110">
        <v>4.13</v>
      </c>
      <c r="AP6" s="110">
        <v>4.92</v>
      </c>
      <c r="AQ6" s="109">
        <v>4.96</v>
      </c>
      <c r="AR6" s="102">
        <v>5.32</v>
      </c>
      <c r="AS6" s="109">
        <v>5.92</v>
      </c>
      <c r="AT6" s="106">
        <v>6.5200000000000005</v>
      </c>
      <c r="AU6" s="106">
        <v>6.97</v>
      </c>
      <c r="AV6" s="106">
        <v>7.54</v>
      </c>
      <c r="AW6" s="106">
        <v>9.11</v>
      </c>
      <c r="AX6" s="106">
        <v>7.4</v>
      </c>
      <c r="AY6" s="102">
        <v>7.63</v>
      </c>
      <c r="AZ6" s="102">
        <v>7.82</v>
      </c>
      <c r="BA6" s="110">
        <v>7.7799999999999994</v>
      </c>
      <c r="BB6" s="102">
        <v>6.08</v>
      </c>
      <c r="BC6" s="110">
        <v>6.01</v>
      </c>
      <c r="BD6" s="109">
        <v>5.51</v>
      </c>
      <c r="BE6" s="125">
        <v>6.2700000000000005</v>
      </c>
      <c r="BF6" s="110">
        <v>7.2700000000000005</v>
      </c>
      <c r="BG6" s="125">
        <v>8.81</v>
      </c>
      <c r="BH6" s="125">
        <v>9.4499999999999993</v>
      </c>
      <c r="BI6" s="110">
        <v>9.39</v>
      </c>
      <c r="BJ6" s="125">
        <v>8.49</v>
      </c>
      <c r="BK6" s="125">
        <v>8.2100000000000009</v>
      </c>
      <c r="BL6" s="109">
        <v>6.22</v>
      </c>
      <c r="BM6" s="109">
        <v>4.66</v>
      </c>
      <c r="BN6" s="108">
        <f>IF('Octubre 2016'!K8&gt;'Octubre 2016'!L8,'Octubre 2016'!K8,'Octubre 2016'!L8)</f>
        <v>4.2300000000000004</v>
      </c>
      <c r="BO6" s="126">
        <f>IF('Noviembre 2016'!K8&gt;'Noviembre 2016'!L8,'Noviembre 2016'!K8,'Noviembre 2016'!L8)</f>
        <v>4.74</v>
      </c>
      <c r="BP6" s="126">
        <f>IF('Diciembre 2016'!K8&gt;'Diciembre 2016'!L8,'Diciembre 2016'!K8,'Diciembre 2016'!L8)</f>
        <v>4.26</v>
      </c>
      <c r="BQ6" s="126"/>
      <c r="BR6" s="125">
        <f>IF('Febrero 2017'!K8&gt;'Febrero 2017'!L8,'Febrero 2017'!K8,'Febrero 2017'!L8)</f>
        <v>6.44</v>
      </c>
      <c r="BS6" s="126">
        <f>IF('Marzo 2017'!K8&gt;'Marzo 2017'!L8,'Marzo 2017'!K8,'Marzo 2017'!L8)</f>
        <v>6.68</v>
      </c>
      <c r="BT6" s="125">
        <f>IF('Abril 2017'!K8&gt;'Abril 2017'!L8,'Abril 2017'!K8,'Abril 2017'!L8)</f>
        <v>11.06</v>
      </c>
      <c r="BU6" s="125">
        <f>IF('Mayo 2017'!K8&gt;'Mayo 2017'!L8,'Mayo 2017'!K8,'Mayo 2017'!L8)</f>
        <v>7.870000000000001</v>
      </c>
      <c r="BV6" s="125">
        <f>IF('Junio 2017'!K8&gt;'Junio 2017'!L8,'Junio 2017'!K8,'Junio 2017'!L8)</f>
        <v>4.9000000000000004</v>
      </c>
      <c r="BW6" s="125">
        <f>IF('Julio 2017'!K8&gt;'Julio 2017'!L8,'Julio 2017'!K8,'Julio 2017'!L8)</f>
        <v>5.42</v>
      </c>
      <c r="BX6" s="126">
        <f>IF('Agosto 2017'!K8&gt;'Agosto 2017'!L8,'Agosto 2017'!K8,'Agosto 2017'!L8)</f>
        <v>3.79</v>
      </c>
      <c r="BY6" s="125">
        <f>IF('Setiembre 2017'!K8&gt;'Setiembre 2017'!L8,'Setiembre 2017'!K8,'Setiembre 2017'!L8)</f>
        <v>5.41</v>
      </c>
      <c r="BZ6" s="125">
        <f>IF('Octubre 2017'!K8&gt;'Octubre 2017'!L8,'Octubre 2017'!K8,'Octubre 2017'!L8)</f>
        <v>5.96</v>
      </c>
      <c r="CA6" s="125">
        <f>IF('Noviembre 2017'!K8&gt;'Noviembre 2017'!L8,'Noviembre 2017'!K8,'Noviembre 2017'!L8)</f>
        <v>5.26</v>
      </c>
      <c r="CB6" s="125">
        <f>IF('Diciembre 2017'!K8&gt;'Diciembre 2017'!L8,'Diciembre 2017'!K8,'Diciembre 2017'!L8)</f>
        <v>5.2</v>
      </c>
      <c r="CC6" s="125">
        <f>IF('Enero 2018'!K8&gt;'Enero 2018'!L8,'Enero 2018'!K8,'Enero 2018'!L8)</f>
        <v>4.8500000000000005</v>
      </c>
      <c r="CD6" s="125">
        <f>IF('Febrero 2018'!K8&gt;'Febrero 2018'!L8,'Febrero 2018'!K8,'Febrero 2018'!L8)</f>
        <v>6.1000000000000005</v>
      </c>
      <c r="CE6" s="125">
        <f>IF('Marzo 2018'!K8&gt;'Marzo 2018'!L8,'Marzo 2018'!K8,'Marzo 2018'!L8)</f>
        <v>6.84</v>
      </c>
      <c r="CF6" s="125">
        <f>IF('Abril 2018'!K8&gt;'Abril 2018'!L8,'Abril 2018'!K8,'Abril 2018'!L8)</f>
        <v>7.82</v>
      </c>
      <c r="CG6" s="125">
        <f>IF('Mayo 2018'!K8&gt;'Mayo 2018'!L8,'Mayo 2018'!K8,'Mayo 2018'!L8)</f>
        <v>8.61</v>
      </c>
      <c r="CH6" s="125">
        <f>IF('Junio 2018'!K8&gt;'Junio 2018'!L8,'Junio 2018'!K8,'Junio 2018'!L8)</f>
        <v>8.18</v>
      </c>
      <c r="CI6" s="109" t="str">
        <f>IF('Julio 2018'!K8&gt;'Julio 2018'!L8,'Julio 2018'!K8,'Julio 2018'!L8)</f>
        <v>sonda no pasa</v>
      </c>
      <c r="CJ6" s="125">
        <f>IF('Agosto 2018'!K8&gt;'Agosto 2018'!L8,'Agosto 2018'!K8,'Agosto 2018'!L8)</f>
        <v>6.53</v>
      </c>
      <c r="CK6" s="125"/>
      <c r="CL6" s="125">
        <f>IF('Octubre 2018'!K8&gt;'Octubre 2018'!L8,'Octubre 2018'!K8,'Octubre 2018'!L8)</f>
        <v>4.55</v>
      </c>
      <c r="CM6" s="125">
        <f>IF('Noviembre 2018'!K8&gt;'Noviembre 2018'!L8,'Noviembre 2018'!K8,'Noviembre 2018'!L8)</f>
        <v>5.33</v>
      </c>
      <c r="CN6" s="125">
        <f>IF('Diciembre 2018'!K8&gt;'Diciembre 2018'!L8,'Diciembre 2018'!K8,'Diciembre 2018'!L8)</f>
        <v>5.7700000000000005</v>
      </c>
      <c r="CO6" s="125">
        <f>IF('Enero 2019'!K8&gt;'Enero 2019'!L8,'Enero 2019'!K8,'Enero 2019'!L8)</f>
        <v>6.57</v>
      </c>
      <c r="CP6" s="125">
        <f>IF('Febrero 2019'!K8&gt;'Febrero 2019'!L8,'Febrero 2019'!K8,'Febrero 2019'!L8)</f>
        <v>7.4</v>
      </c>
      <c r="CQ6" s="125">
        <f>IF('Marzo 2019'!K8&gt;'Marzo 2019'!L8,'Marzo 2019'!K8,'Marzo 2019'!L8)</f>
        <v>7.62</v>
      </c>
      <c r="CR6" s="125">
        <f>IF('Abril 2019'!K8&gt;'Abril 2019'!L8,'Abril 2019'!K8,'Abril 2019'!L8)</f>
        <v>9.51</v>
      </c>
      <c r="CS6" s="125">
        <f>IF('Mayo 2019'!K8&gt;'Mayo 2019'!L8,'Mayo 2019'!K8,'Mayo 2019'!L8)</f>
        <v>9.44</v>
      </c>
      <c r="CT6" s="125">
        <f>IF('Junio 2019'!K8&gt;'Junio 2019'!L8,'Junio 2019'!K8,'Junio 2019'!L8)</f>
        <v>7.47</v>
      </c>
      <c r="CU6" s="125">
        <f>IF('julio 2019'!K8&gt;'julio 2019'!L8,'julio 2019'!K8,'julio 2019'!L8)</f>
        <v>8.42</v>
      </c>
      <c r="CV6" s="109">
        <f>IF('Agosto 2019'!K8&gt;'Agosto 2019'!L8,'Agosto 2019'!K8,'Agosto 2019'!L8)</f>
        <v>6.48</v>
      </c>
      <c r="CW6" s="109">
        <f>IF('Setiembre 2019'!K8&gt;'Setiembre 2019'!L8,'Setiembre 2019'!K8,'Setiembre 2019'!L8)</f>
        <v>5</v>
      </c>
      <c r="CX6" s="109">
        <f>IF('Octubre 2019'!K8&gt;'Octubre 2019'!L8,'Octubre 2019'!K8,'Octubre 2019'!L8)</f>
        <v>4.91</v>
      </c>
      <c r="CY6" s="109">
        <f>IF('Noviembre 2019'!K8&gt;'Noviembre 2019'!L8,'Noviembre 2019'!K8,'Noviembre 2019'!L8)</f>
        <v>5.45</v>
      </c>
      <c r="CZ6" s="109">
        <f>IF('Diciembre 2019'!K8&gt;'Diciembre 2019'!L8,'Diciembre 2019'!K8,'Diciembre 2019'!L8)</f>
        <v>5.83</v>
      </c>
      <c r="DA6" s="109">
        <f>IF('Enero 2020'!K8&gt;'Enero 2020'!L8,'Enero 2020'!K8,'Enero 2020'!L8)</f>
        <v>6.9</v>
      </c>
      <c r="DB6" s="109">
        <f>IF('Febrero 2020'!K8&gt;'Febrero 2020'!L8,'Febrero 2020'!K8,'Febrero 2020'!L8)</f>
        <v>7.83</v>
      </c>
      <c r="DC6" s="109">
        <f>IF('Marzo 2020'!K8&gt;'Marzo 2020'!L8,'Marzo 2020'!K8,'Marzo 2020'!L8)</f>
        <v>8.84</v>
      </c>
      <c r="DD6" s="109">
        <f>IF('Abril 2020'!K8&gt;'Abril 2020'!L8,'Abril 2020'!K8,'Abril 2020'!L8)</f>
        <v>9.5500000000000007</v>
      </c>
      <c r="DE6">
        <v>10.15</v>
      </c>
      <c r="DF6" s="109">
        <f>IF('Junio 2020'!K8&gt;'Junio 2020'!L8,'Junio 2020'!K8,'Junio 2020'!L8)</f>
        <v>8.58</v>
      </c>
      <c r="DG6" s="109"/>
      <c r="DH6" s="109">
        <f>IF('Agosto 2020'!K8&gt;'Agosto 2020'!L8,'Agosto 2020'!K8,'Agosto 2020'!L8)</f>
        <v>4.9000000000000004</v>
      </c>
      <c r="DI6" s="109">
        <f>IF('Setiembre 2020'!K8&gt;'Setiembre 2020'!L8,'Setiembre 2020'!K8,'Setiembre 2020'!L8)</f>
        <v>5.3500000000000014</v>
      </c>
      <c r="DJ6" s="109">
        <f>IF('Octubre 2020'!K8&gt;'Octubre 2020'!L8,'Octubre 2020'!K8,'Octubre 2020'!L8)</f>
        <v>5.05</v>
      </c>
      <c r="DK6" s="109">
        <f>IF('Noviembre 2020'!K8&gt;'Noviembre 2020'!L8,'Noviembre 2020'!K8,'Noviembre 2020'!L8)</f>
        <v>4.49</v>
      </c>
      <c r="DL6" s="109">
        <f>IF('Diciembre 2020'!K8&gt;'Diciembre 2020'!L8,'Diciembre 2020'!K8,'Diciembre 2020'!L8)</f>
        <v>5.46</v>
      </c>
      <c r="DM6" s="109">
        <f>IF('Enero 2021'!K8&gt;'Enero 2021'!L8,'Enero 2021'!K8,'Enero 2021'!L8)</f>
        <v>6.34</v>
      </c>
      <c r="DN6" s="109">
        <f>IF('Febrero 2021'!K8&gt;'Febrero 2021'!L8,'Febrero 2021'!K8,'Febrero 2021'!L8)</f>
        <v>5.32</v>
      </c>
      <c r="DO6" s="109">
        <f>IF('Marzo 2021'!K8&gt;'Marzo 2021'!L8,'Marzo 2021'!K8,'Marzo 2021'!L8)</f>
        <v>7.6899999999999995</v>
      </c>
      <c r="DP6" s="109">
        <f>IF('Abril 2021'!K8&gt;'Abril 2021'!L8,'Abril 2021'!K8,'Abril 2021'!L8)</f>
        <v>8.2100000000000009</v>
      </c>
      <c r="DQ6" s="109">
        <f>IF('Mayo 2021'!K8&gt;'Mayo 2021'!L8,'Mayo 2021'!K8,'Mayo 2021'!L8)</f>
        <v>7.3100000000000005</v>
      </c>
      <c r="DR6" s="109">
        <f>IF('Junio 2021'!K8&gt;'Junio 2021'!L8,'Junio 2021'!K8,'Junio 2021'!L8)</f>
        <v>8.34</v>
      </c>
      <c r="DS6" s="109">
        <f>IF('Julio 2021'!K8&gt;'Julio 2021'!L8,'Julio 2021'!K8,'Julio 2021'!L8)</f>
        <v>7.41</v>
      </c>
      <c r="DT6" s="109">
        <f>IF('Agosto 2021'!K8&gt;'Agosto 2021'!L8,'Agosto 2021'!K8,'Agosto 2021'!L8)</f>
        <v>6.73</v>
      </c>
      <c r="DU6" s="109">
        <f>IF('Setiembre 2021'!K8&gt;'Setiembre 2021'!L8,'Setiembre 2021'!K8,'Setiembre 2021'!L8)</f>
        <v>4.67</v>
      </c>
      <c r="DV6" s="109">
        <f>IF('Octubre 2021'!K8&gt;'Octubre 2021'!L8,'Octubre 2021'!K8,'Octubre 2021'!L8)</f>
        <v>5.15</v>
      </c>
      <c r="DW6" s="109">
        <f>IF('Noviembre 2021'!K8&gt;'Noviembre 2021'!L8,'Noviembre 2021'!K8,'Noviembre 2021'!L8)</f>
        <v>4.01</v>
      </c>
      <c r="DX6" s="109">
        <f>IF('Diciembre 2021'!K8&gt;'Diciembre 2021'!L8,'Diciembre 2021'!K8,'Diciembre 2021'!L8)</f>
        <v>4.7300000000000004</v>
      </c>
      <c r="DY6" s="109">
        <f>IF('Enero 2022'!K8&gt;'Enero 2022'!L8,'Enero 2022'!K8,'Enero 2022'!L8)</f>
        <v>7.7200000000000006</v>
      </c>
      <c r="DZ6" s="109">
        <f>IF('Febrero 2022'!K8&gt;'Febrero 2022'!L8,'Febrero 2022'!K8,'Febrero 2022'!L8)</f>
        <v>7.2700000000000005</v>
      </c>
      <c r="EA6" s="109">
        <f>IF('Marzo 2022'!K8&gt;'Marzo 2022'!L8,'Marzo 2022'!K8,'Marzo 2022'!L8)</f>
        <v>8.08</v>
      </c>
      <c r="EB6" s="109">
        <f>IF('Abril 2022'!K8&gt;'Abril 2022'!L8,'Abril 2022'!K8,'Abril 2022'!L8)</f>
        <v>8.23</v>
      </c>
      <c r="EC6" s="109">
        <f>IF('Mayo 2022'!K8&gt;'Mayo 2022'!L8,'Mayo 2022'!K8,'Mayo 2022'!L8)</f>
        <v>7.6400000000000006</v>
      </c>
      <c r="ED6" s="109">
        <f>IF('Junio 2022'!K8&gt;'Junio 2022'!L8,'Junio 2022'!K8,'Junio 2022'!L8)</f>
        <v>4.2</v>
      </c>
      <c r="EE6" s="109">
        <f>IF('Julio 2022'!K8&gt;'Julio 2022'!L8,'Julio 2022'!K8,'Julio 2022'!L8)</f>
        <v>9.2200000000000006</v>
      </c>
      <c r="EF6" s="109">
        <f>IF('Agosto 2022'!K8&gt;'Agosto 2022'!L8,'Agosto 2022'!K8,'Agosto 2022'!L8)</f>
        <v>5.4</v>
      </c>
      <c r="EG6" s="109">
        <f>IF('Setiembre 2022'!K8&gt;'Setiembre 2022'!L8,'Setiembre 2022'!K8,'Setiembre 2022'!L8)</f>
        <v>4.8900000000000006</v>
      </c>
      <c r="EH6" s="109">
        <f>IF('Octubre 2022'!K8&gt;'Octubre 2022'!L8,'Octubre 2022'!K8,'Octubre 2022'!L8)</f>
        <v>5.59</v>
      </c>
      <c r="EI6" s="109">
        <f>IF('Noviembre 2022'!K8&gt;'Noviembre 2022'!L8,'Noviembre 2022'!K8,'Noviembre 2022'!L8)</f>
        <v>4.95</v>
      </c>
      <c r="EJ6" s="109">
        <f>IF('Diciembre 2022'!K8&gt;'Diciembre 2022'!L8,'Diciembre 2022'!K8,'Diciembre 2022'!L8)</f>
        <v>5.53</v>
      </c>
      <c r="EK6" s="109">
        <f>IF('Enero 2023'!K8&gt;'Enero 2023'!L8,'Enero 2023'!K8,'Enero 2023'!L8)</f>
        <v>6.3900000000000006</v>
      </c>
      <c r="EL6" s="109">
        <f>IF('Febrero 2023'!K8&gt;'Febrero 2023'!L8,'Febrero 2023'!K8,'Febrero 2023'!L8)</f>
        <v>6.78</v>
      </c>
      <c r="EM6" s="109">
        <f>IF('Marzo 2023'!K8&gt;'Marzo 2023'!L8,'Marzo 2023'!K8,'Marzo 2023'!L8)</f>
        <v>7.37</v>
      </c>
      <c r="EN6" s="109">
        <f>IF('Abril 2023'!K8&gt;'Abril 2023'!L8,'Abril 2023'!K8,'Abril 2023'!L8)</f>
        <v>7.7100000000000009</v>
      </c>
      <c r="EO6" s="109">
        <f>IF('Mayo 2023'!K8&gt;'Mayo 2023'!L8,'Mayo 2023'!K8,'Mayo 2023'!L8)</f>
        <v>8.19</v>
      </c>
      <c r="EP6" s="109">
        <f>IF('Junio 2023'!K8&gt;'Junio 2023'!L8,'Junio 2023'!K8,'Junio 2023'!L8)</f>
        <v>9.4600000000000009</v>
      </c>
      <c r="EQ6" s="109">
        <f>IF('Julio 2023'!K8&gt;'Julio 2023'!L8,'Julio 2023'!K8,'Julio 2023'!L8)</f>
        <v>9.58</v>
      </c>
      <c r="ER6" s="109">
        <f>IF('Agosto 2023'!K8&gt;'Agosto 2023'!L8,'Agosto 2023'!K8,'Agosto 2023'!L8)</f>
        <v>8.1999999999999993</v>
      </c>
      <c r="ES6" s="109">
        <f>IF('Setiembre 2023'!K8&gt;'Setiembre 2023'!L8,'Setiembre 2023'!K8,'Setiembre 2023'!L8)</f>
        <v>6.62</v>
      </c>
      <c r="ET6" s="109">
        <f>IF('Octubre 2023'!K8&gt;'Octubre 2023'!L8,'Octubre 2023'!K8,'Octubre 2023'!L8)</f>
        <v>5.7700000000000005</v>
      </c>
      <c r="EU6" s="109">
        <f>IF('Noviembre 2023'!K8&gt;'Noviembre 2023'!L8,'Noviembre 2023'!K8,'Noviembre 2023'!L8)</f>
        <v>5.3</v>
      </c>
      <c r="EV6" s="109">
        <f>IF('Diciembre 2023'!K8&gt;'Diciembre 2023'!L8,'Diciembre 2023'!K8,'Diciembre 2023'!L8)</f>
        <v>6.1400000000000006</v>
      </c>
      <c r="EW6" s="109">
        <f>IF('Enero 2024'!K8&gt;'Enero 2024'!L8,'Enero 2024'!K8,'Enero 2024'!L8)</f>
        <v>7.21</v>
      </c>
      <c r="EX6" s="109">
        <f>IF('Febrero 2024'!K8&gt;'Febrero 2024'!L8,'Febrero 2024'!K8,'Febrero 2024'!L8)</f>
        <v>7.7900000000000009</v>
      </c>
      <c r="EY6" s="109">
        <f>IF('Marzo 2024'!K8&gt;'Marzo 2024'!L8,'Marzo 2024'!K8,'Marzo 2024'!L8)</f>
        <v>7.59</v>
      </c>
      <c r="EZ6" s="109">
        <f>IF('Abril 2024'!K8&gt;'Abril 2024'!L8,'Abril 2024'!K8,'Abril 2024'!L8)</f>
        <v>9.5500000000000007</v>
      </c>
      <c r="FA6" s="109">
        <f>IF('Mayo 2024'!K8&gt;'Mayo 2024'!L8,'Mayo 2024'!K8,'Mayo 2024'!L8)</f>
        <v>9.56</v>
      </c>
      <c r="FB6" s="109">
        <f>IF('Junio 2024'!K8&gt;'Junio 2024'!L8,'Junio 2024'!K8,'Junio 2024'!L8)</f>
        <v>6.57</v>
      </c>
      <c r="FC6" s="109">
        <f>IF('Julio 2024'!K8&gt;'Julio 2024'!L8,'Julio 2024'!K8,'Julio 2024'!L8)</f>
        <v>6.08</v>
      </c>
      <c r="FD6" s="109">
        <f>IF('Agosto 2024'!K8&gt;'Agosto 2024'!L8,'Agosto 2024'!K8,'Agosto 2024'!L8)</f>
        <v>6.3100000000000005</v>
      </c>
      <c r="FE6" s="109">
        <f>IF('Setiembre 2024'!K8&gt;'Setiembre 2024'!L8,'Setiembre 2024'!K8,'Setiembre 2024'!L8)</f>
        <v>6.62</v>
      </c>
      <c r="FF6" s="109">
        <f>IF('Octubre 2024'!K8&gt;'Octubre 2024'!L8,'Octubre 2024'!K8,'Octubre 2024'!L8)</f>
        <v>5.3100000000000005</v>
      </c>
      <c r="FG6" s="109">
        <f>IF('Noviembre 2024'!K8&gt;'Noviembre 2024'!L8,'Noviembre 2024'!K8,'Noviembre 2024'!L8)</f>
        <v>-0.34</v>
      </c>
      <c r="FH6" s="109">
        <f>IF('Diciembre 2024'!K8&gt;'Diciembre 2024'!L8,'Diciembre 2024'!K8,'Diciembre 2024'!L8)</f>
        <v>5.7700000000000005</v>
      </c>
      <c r="FI6" s="109">
        <f>IF('Enero 2025'!K8&gt;'Enero 2025'!L8,'Enero 2025'!K8,'Enero 2025'!L8)</f>
        <v>6.79</v>
      </c>
      <c r="FJ6" s="109">
        <f>IF('Febrero 2025'!K8&gt;'Febrero 2025'!L8,'Febrero 2025'!K8,'Febrero 2025'!L8)</f>
        <v>7.37</v>
      </c>
      <c r="FK6" s="109">
        <f>IF('Marzo 2025'!K8&gt;'Marzo 2025'!L8,'Marzo 2025'!K8,'Marzo 2025'!L8)</f>
        <v>7.8100000000000005</v>
      </c>
      <c r="FL6" s="109">
        <f>IF('Abril 2025'!K8&gt;'Abril 2025'!L8,'Abril 2025'!K8,'Abril 2025'!L8)</f>
        <v>8.44</v>
      </c>
    </row>
    <row r="7" spans="1:176" x14ac:dyDescent="0.2">
      <c r="A7" s="56">
        <v>5</v>
      </c>
      <c r="B7" s="100" t="s">
        <v>20</v>
      </c>
      <c r="C7" s="101" t="s">
        <v>30</v>
      </c>
      <c r="D7" s="56">
        <v>188556</v>
      </c>
      <c r="E7" s="56">
        <v>466296</v>
      </c>
      <c r="F7" s="88">
        <v>35</v>
      </c>
      <c r="G7" s="88"/>
      <c r="H7" s="24">
        <v>0.56999999999999995</v>
      </c>
      <c r="I7" s="24"/>
      <c r="J7" s="24"/>
      <c r="K7" s="24"/>
      <c r="L7" s="24"/>
      <c r="M7" s="24"/>
      <c r="N7" s="24"/>
      <c r="O7" s="24"/>
      <c r="P7" s="24"/>
      <c r="Q7" s="103">
        <v>3.1100000000000003</v>
      </c>
      <c r="R7" s="103">
        <v>2.99</v>
      </c>
      <c r="S7" s="103">
        <v>3.2</v>
      </c>
      <c r="T7" s="104">
        <v>4.97</v>
      </c>
      <c r="U7" s="108">
        <v>4.2299999999999995</v>
      </c>
      <c r="V7" s="106">
        <v>4.8499999999999996</v>
      </c>
      <c r="W7" s="103">
        <v>5.3599999999999994</v>
      </c>
      <c r="X7" s="103">
        <v>6.06</v>
      </c>
      <c r="Y7" s="103">
        <v>5.9499999999999993</v>
      </c>
      <c r="Z7" s="103">
        <v>4.25</v>
      </c>
      <c r="AA7" s="103">
        <v>5.3599999999999994</v>
      </c>
      <c r="AB7" s="103">
        <v>3.8800000000000003</v>
      </c>
      <c r="AC7" s="103">
        <v>2.71</v>
      </c>
      <c r="AD7" s="103">
        <v>2.83</v>
      </c>
      <c r="AE7" s="103">
        <v>3.86</v>
      </c>
      <c r="AF7" s="103" t="s">
        <v>49</v>
      </c>
      <c r="AG7" s="103">
        <v>4.38</v>
      </c>
      <c r="AH7" s="106">
        <v>5.01</v>
      </c>
      <c r="AI7" s="106">
        <v>5.5</v>
      </c>
      <c r="AJ7" s="102">
        <v>6.8599999999999994</v>
      </c>
      <c r="AK7" s="102">
        <v>5.97</v>
      </c>
      <c r="AL7" s="109">
        <v>4.88</v>
      </c>
      <c r="AM7" s="106">
        <v>4.9499999999999993</v>
      </c>
      <c r="AN7" s="102">
        <v>4.76</v>
      </c>
      <c r="AO7" s="109">
        <v>2.27</v>
      </c>
      <c r="AP7" s="109">
        <v>3.1300000000000003</v>
      </c>
      <c r="AQ7" s="109">
        <v>3.18</v>
      </c>
      <c r="AR7" s="109">
        <v>3.48</v>
      </c>
      <c r="AS7" s="103">
        <v>4.3899999999999997</v>
      </c>
      <c r="AT7" s="102">
        <v>5.12</v>
      </c>
      <c r="AU7" s="109">
        <v>5.38</v>
      </c>
      <c r="AV7" s="102">
        <v>6.1999999999999993</v>
      </c>
      <c r="AW7" s="109">
        <v>7.75</v>
      </c>
      <c r="AX7" s="106">
        <v>5.76</v>
      </c>
      <c r="AY7" s="106">
        <v>5.43</v>
      </c>
      <c r="AZ7" s="106">
        <v>5.6</v>
      </c>
      <c r="BA7" s="110">
        <v>5.8</v>
      </c>
      <c r="BB7" s="102">
        <v>4.55</v>
      </c>
      <c r="BC7" s="109">
        <v>4.32</v>
      </c>
      <c r="BD7" s="109">
        <v>4.01</v>
      </c>
      <c r="BE7" s="125">
        <v>4.5</v>
      </c>
      <c r="BF7" s="109">
        <v>5.1999999999999993</v>
      </c>
      <c r="BG7" s="125">
        <v>6.83</v>
      </c>
      <c r="BH7" s="125">
        <v>6.92</v>
      </c>
      <c r="BI7" s="110">
        <v>6.8599999999999994</v>
      </c>
      <c r="BJ7" s="109">
        <v>5.9899999999999993</v>
      </c>
      <c r="BK7" s="109">
        <v>5.84</v>
      </c>
      <c r="BL7" s="109">
        <v>4.6399999999999997</v>
      </c>
      <c r="BM7" s="109">
        <v>2.81</v>
      </c>
      <c r="BN7" s="125">
        <f>IF('Octubre 2016'!K9&gt;'Octubre 2016'!L9,'Octubre 2016'!K9,'Octubre 2016'!L9)</f>
        <v>3.12</v>
      </c>
      <c r="BO7" s="126">
        <f>IF('Noviembre 2016'!K9&gt;'Noviembre 2016'!L9,'Noviembre 2016'!K9,'Noviembre 2016'!L9)</f>
        <v>3.37</v>
      </c>
      <c r="BP7" s="126">
        <f>IF('Diciembre 2016'!K9&gt;'Diciembre 2016'!L9,'Diciembre 2016'!K9,'Diciembre 2016'!L9)</f>
        <v>2.98</v>
      </c>
      <c r="BQ7" s="126"/>
      <c r="BR7" s="126">
        <f>IF('Febrero 2017'!K9&gt;'Febrero 2017'!L9,'Febrero 2017'!K9,'Febrero 2017'!L9)</f>
        <v>4.5199999999999996</v>
      </c>
      <c r="BS7" s="125">
        <f>IF('Marzo 2017'!K9&gt;'Marzo 2017'!K9,'Marzo 2017'!K9,'Marzo 2017'!L9)</f>
        <v>5.31</v>
      </c>
      <c r="BT7" s="126">
        <f>IF('Abril 2017'!K9&gt;'Abril 2017'!L9,'Abril 2017'!K9,'Abril 2017'!L9)</f>
        <v>5.9399999999999995</v>
      </c>
      <c r="BU7" s="125">
        <f>IF('Mayo 2017'!K9&gt;'Mayo 2017'!L9,'Mayo 2017'!K9,'Mayo 2017'!L9)</f>
        <v>5.77</v>
      </c>
      <c r="BV7" s="125">
        <f>IF('Junio 2017'!K9&gt;'Junio 2017'!L9,'Junio 2017'!K9,'Junio 2017'!L9)</f>
        <v>3.25</v>
      </c>
      <c r="BW7" s="125">
        <f>IF('Julio 2017'!K9&gt;'Julio 2017'!L9,'Julio 2017'!K9,'Julio 2017'!L9)</f>
        <v>3.8400000000000003</v>
      </c>
      <c r="BX7" s="125">
        <f>IF('Agosto 2017'!K9&gt;'Agosto 2017'!L9,'Agosto 2017'!K9,'Agosto 2017'!L9)</f>
        <v>5.0999999999999996</v>
      </c>
      <c r="BY7" s="125">
        <f>IF('Setiembre 2017'!K9&gt;'Setiembre 2017'!L9,'Setiembre 2017'!K9,'Setiembre 2017'!L9)</f>
        <v>3.68</v>
      </c>
      <c r="BZ7" s="126">
        <f>IF('Octubre 2017'!K9&gt;'Octubre 2017'!L9,'Octubre 2017'!K9,'Octubre 2017'!L9)</f>
        <v>3.25</v>
      </c>
      <c r="CA7" s="125">
        <f>IF('Noviembre 2017'!K9&gt;'Noviembre 2017'!L9,'Noviembre 2017'!K9,'Noviembre 2017'!L9)</f>
        <v>3.7399999999999998</v>
      </c>
      <c r="CB7" s="126">
        <f>IF('Diciembre 2017'!K9&gt;'Diciembre 2017'!L9,'Diciembre 2017'!K9,'Diciembre 2017'!L9)</f>
        <v>3.47</v>
      </c>
      <c r="CC7" s="125">
        <f>IF('Enero 2018'!K9&gt;'Enero 2018'!L9,'Enero 2018'!K9,'Enero 2018'!L9)</f>
        <v>4.2299999999999995</v>
      </c>
      <c r="CD7" s="125">
        <f>IF('Febrero 2018'!K9&gt;'Febrero 2018'!L9,'Febrero 2018'!K9,'Febrero 2018'!L9)</f>
        <v>4.5299999999999994</v>
      </c>
      <c r="CE7" s="125">
        <f>IF('Marzo 2018'!K9&gt;'Marzo 2018'!L9,'Marzo 2018'!K9,'Marzo 2018'!L9)</f>
        <v>5.3</v>
      </c>
      <c r="CF7" s="125">
        <f>IF('Abril 2018'!K9&gt;'Abril 2018'!L9,'Abril 2018'!K9,'Abril 2018'!L9)</f>
        <v>5.9399999999999995</v>
      </c>
      <c r="CG7" s="125">
        <f>IF('Mayo 2018'!K9&gt;'Mayo 2018'!L9,'Mayo 2018'!K9,'Mayo 2018'!L9)</f>
        <v>6.5299999999999994</v>
      </c>
      <c r="CH7" s="125">
        <f>IF('Junio 2018'!K9&gt;'Junio 2018'!L9,'Junio 2018'!K9,'Junio 2018'!L9)</f>
        <v>5.9899999999999993</v>
      </c>
      <c r="CI7" s="125">
        <f>IF('Julio 2018'!K9&gt;'Julio 2018'!L9,'Julio 2018'!K9,'Julio 2018'!L9)</f>
        <v>5.1099999999999994</v>
      </c>
      <c r="CJ7" s="125">
        <f>IF('Agosto 2018'!K9&gt;'Agosto 2018'!L9,'Agosto 2018'!K9,'Agosto 2018'!L9)</f>
        <v>4.5699999999999994</v>
      </c>
      <c r="CK7" s="125">
        <f>IF('Setiembre 2018'!K9&gt;'Setiembre 2018'!L9,'Setiembre 2018'!K9,'Setiembre 2018'!L9)</f>
        <v>5.42</v>
      </c>
      <c r="CL7" s="109">
        <f>IF('Octubre 2018'!K9&gt;'Octubre 2018'!L9,'Octubre 2018'!K9,'Octubre 2018'!L9)</f>
        <v>2.9200000000000004</v>
      </c>
      <c r="CM7" s="109">
        <f>IF('Noviembre 2018'!K9&gt;'Noviembre 2018'!L9,'Noviembre 2018'!K9,'Noviembre 2018'!L9)</f>
        <v>3.5800000000000005</v>
      </c>
      <c r="CN7" s="109">
        <f>IF('Diciembre 2018'!K9&gt;'Diciembre 2018'!L9,'Diciembre 2018'!K9,'Diciembre 2018'!L9)</f>
        <v>3.9499999999999997</v>
      </c>
      <c r="CO7" s="125">
        <f>IF('Enero 2019'!K9&gt;'Enero 2019'!L9,'Enero 2019'!K9,'Enero 2019'!L9)</f>
        <v>5.17</v>
      </c>
      <c r="CP7" s="125"/>
      <c r="CQ7" s="109">
        <f>IF('Marzo 2019'!K9&gt;'Marzo 2019'!L9,'Marzo 2019'!K9,'Marzo 2019'!L9)</f>
        <v>6.33</v>
      </c>
      <c r="CR7" s="125">
        <f>IF('Abril 2019'!K9&gt;'Abril 2019'!L9,'Abril 2019'!K9,'Abril 2019'!L9)</f>
        <v>7.27</v>
      </c>
      <c r="CS7" s="109">
        <f>IF('Mayo 2019'!K9&gt;'Mayo 2019'!L9,'Mayo 2019'!K9,'Mayo 2019'!L9)</f>
        <v>6.9799999999999995</v>
      </c>
      <c r="CT7" s="109">
        <f>IF('Junio 2019'!K9&gt;'Junio 2019'!L9,'Junio 2019'!K9,'Junio 2019'!L9)</f>
        <v>5.81</v>
      </c>
      <c r="CU7" s="109">
        <f>IF('julio 2019'!K9&gt;'julio 2019'!L9,'julio 2019'!K9,'julio 2019'!L9)</f>
        <v>5.9499999999999993</v>
      </c>
      <c r="CV7" s="109">
        <f>IF('Agosto 2019'!K9&gt;'Agosto 2019'!L9,'Agosto 2019'!K9,'Agosto 2019'!L9)</f>
        <v>5.75</v>
      </c>
      <c r="CW7" s="109">
        <f>IF('Setiembre 2019'!K9&gt;'Setiembre 2019'!L9,'Setiembre 2019'!K9,'Setiembre 2019'!L9)</f>
        <v>5.43</v>
      </c>
      <c r="CX7" s="109">
        <f>IF('Octubre 2019'!K9&gt;'Octubre 2019'!L9,'Octubre 2019'!K9,'Octubre 2019'!L9)</f>
        <v>3.27</v>
      </c>
      <c r="CY7" s="109">
        <f>IF('Noviembre 2019'!K9&gt;'Noviembre 2019'!L9,'Noviembre 2019'!K9,'Noviembre 2019'!L9)</f>
        <v>3.68</v>
      </c>
      <c r="CZ7" s="109">
        <f>IF('Diciembre 2019'!K9&gt;'Diciembre 2019'!L9,'Diciembre 2019'!K9,'Diciembre 2019'!L9)</f>
        <v>4.3099999999999996</v>
      </c>
      <c r="DA7" s="109">
        <f>IF('Enero 2020'!K9&gt;'Enero 2020'!L9,'Enero 2020'!K9,'Enero 2020'!L9)</f>
        <v>4.9799999999999995</v>
      </c>
      <c r="DB7" s="109">
        <f>IF('Febrero 2020'!K9&gt;'Febrero 2020'!L9,'Febrero 2020'!K9,'Febrero 2020'!L9)</f>
        <v>5.8599999999999994</v>
      </c>
      <c r="DC7" s="109">
        <f>IF('Marzo 2020'!K9&gt;'Marzo 2020'!L9,'Marzo 2020'!K9,'Marzo 2020'!L9)</f>
        <v>6.33</v>
      </c>
      <c r="DD7" s="109">
        <f>IF('Abril 2020'!K9&gt;'Abril 2020'!L9,'Abril 2020'!K9,'Abril 2020'!L9)</f>
        <v>7.3599999999999994</v>
      </c>
      <c r="DE7">
        <v>7.89</v>
      </c>
      <c r="DF7" s="109">
        <f>IF('Junio 2020'!K9&gt;'Junio 2020'!L9,'Junio 2020'!K9,'Junio 2020'!L9)</f>
        <v>5.34</v>
      </c>
      <c r="DG7" s="109">
        <f>IF('Julio 2020'!K9&gt;'Julio 2020'!L9,'Julio 2020'!K9,'Julio 2020'!L9)</f>
        <v>4.47</v>
      </c>
      <c r="DH7" s="109">
        <f>IF('Agosto 2020'!K9&gt;'Agosto 2020'!L9,'Agosto 2020'!K9,'Agosto 2020'!L9)</f>
        <v>3.5500000000000003</v>
      </c>
      <c r="DI7" s="109">
        <f>IF('Setiembre 2020'!K9&gt;'Setiembre 2020'!L9,'Setiembre 2020'!K9,'Setiembre 2020'!L9)</f>
        <v>3.5900000000000003</v>
      </c>
      <c r="DJ7" s="109">
        <f>IF('Octubre 2020'!K9&gt;'Octubre 2020'!L9,'Octubre 2020'!K9,'Octubre 2020'!L9)</f>
        <v>3.72</v>
      </c>
      <c r="DK7" s="109">
        <f>IF('Noviembre 2020'!K9&gt;'Noviembre 2020'!L9,'Noviembre 2020'!K9,'Noviembre 2020'!L9)</f>
        <v>2.93</v>
      </c>
      <c r="DL7" s="109">
        <f>IF('Diciembre 2020'!K9&gt;'Diciembre 2020'!L9,'Diciembre 2020'!K9,'Diciembre 2020'!L9)</f>
        <v>3.7399999999999998</v>
      </c>
      <c r="DM7" s="109">
        <f>IF('Enero 2021'!K9&gt;'Enero 2021'!L9,'Enero 2021'!K9,'Enero 2021'!L9)</f>
        <v>5.77</v>
      </c>
      <c r="DN7" s="109">
        <f>IF('Febrero 2021'!K9&gt;'Febrero 2021'!L9,'Febrero 2021'!K9,'Febrero 2021'!L9)</f>
        <v>6.83</v>
      </c>
      <c r="DO7" s="109">
        <f>IF('Marzo 2021'!K9&gt;'Marzo 2021'!L9,'Marzo 2021'!K9,'Marzo 2021'!L9)</f>
        <v>5.9899999999999993</v>
      </c>
      <c r="DP7" s="109">
        <f>IF('Abril 2021'!K9&gt;'Abril 2021'!L9,'Abril 2021'!K9,'Abril 2021'!L9)</f>
        <v>6.33</v>
      </c>
      <c r="DQ7" s="109">
        <f>IF('Mayo 2021'!K9&gt;'Mayo 2021'!L9,'Mayo 2021'!K9,'Mayo 2021'!L9)</f>
        <v>5.6499999999999995</v>
      </c>
      <c r="DR7" s="109">
        <f>IF('Junio 2021'!K9&gt;'Junio 2021'!L9,'Junio 2021'!K9,'Junio 2021'!L9)</f>
        <v>7.2299999999999995</v>
      </c>
      <c r="DS7" s="109">
        <f>IF('Julio 2021'!K9&gt;'Julio 2021'!L9,'Julio 2021'!K9,'Julio 2021'!L9)</f>
        <v>5.33</v>
      </c>
      <c r="DT7" s="109">
        <f>IF('Agosto 2021'!K9&gt;'Agosto 2021'!L9,'Agosto 2021'!K9,'Agosto 2021'!L9)</f>
        <v>4.72</v>
      </c>
      <c r="DU7" s="109">
        <f>IF('Setiembre 2021'!K9&gt;'Setiembre 2021'!L9,'Setiembre 2021'!K9,'Setiembre 2021'!L9)</f>
        <v>3.3600000000000003</v>
      </c>
      <c r="DV7" s="109">
        <f>IF('Octubre 2021'!K9&gt;'Octubre 2021'!L9,'Octubre 2021'!K9,'Octubre 2021'!L9)</f>
        <v>3.78</v>
      </c>
      <c r="DW7" s="109">
        <f>IF('Noviembre 2021'!K9&gt;'Noviembre 2021'!L9,'Noviembre 2021'!K9,'Noviembre 2021'!L9)</f>
        <v>5.27</v>
      </c>
      <c r="DX7" s="109">
        <f>IF('Diciembre 2021'!K9&gt;'Diciembre 2021'!L9,'Diciembre 2021'!K9,'Diciembre 2021'!L9)</f>
        <v>4.25</v>
      </c>
      <c r="DY7" s="109">
        <f>IF('Enero 2022'!K9&gt;'Enero 2022'!L9,'Enero 2022'!K9,'Enero 2022'!L9)</f>
        <v>5.3</v>
      </c>
      <c r="DZ7" s="109">
        <f>IF('Febrero 2022'!K9&gt;'Febrero 2022'!L9,'Febrero 2022'!K9,'Febrero 2022'!L9)</f>
        <v>5.6499999999999995</v>
      </c>
      <c r="EA7" s="109">
        <f>IF('Marzo 2022'!K9&gt;'Marzo 2022'!L9,'Marzo 2022'!K9,'Marzo 2022'!L9)</f>
        <v>6.2799999999999994</v>
      </c>
      <c r="EB7" s="109">
        <f>IF('Abril 2022'!K9&gt;'Abril 2022'!L9,'Abril 2022'!K9,'Abril 2022'!L9)</f>
        <v>6.42</v>
      </c>
      <c r="EC7" s="109">
        <f>IF('Mayo 2022'!K9&gt;'Mayo 2022'!L9,'Mayo 2022'!K9,'Mayo 2022'!L9)</f>
        <v>5.85</v>
      </c>
      <c r="ED7" s="109">
        <f>IF('Junio 2022'!K9&gt;'Junio 2022'!L9,'Junio 2022'!K9,'Junio 2022'!L9)</f>
        <v>3.47</v>
      </c>
      <c r="EE7" s="109">
        <f>IF('Julio 2022'!K9&gt;'Julio 2022'!L9,'Julio 2022'!K9,'Julio 2022'!L9)</f>
        <v>3.9</v>
      </c>
      <c r="EF7" s="109">
        <f>IF('Agosto 2022'!K9&gt;'Agosto 2022'!L9,'Agosto 2022'!K9,'Agosto 2022'!L9)</f>
        <v>3.72</v>
      </c>
      <c r="EG7" s="109">
        <f>IF('Setiembre 2022'!K9&gt;'Setiembre 2022'!L9,'Setiembre 2022'!K9,'Setiembre 2022'!L9)</f>
        <v>3.4499999999999997</v>
      </c>
      <c r="EH7" s="109">
        <f>IF('Octubre 2022'!K9&gt;'Octubre 2022'!L9,'Octubre 2022'!K9,'Octubre 2022'!L9)</f>
        <v>3.3200000000000003</v>
      </c>
      <c r="EI7" s="109">
        <f>IF('Noviembre 2022'!K9&gt;'Noviembre 2022'!L9,'Noviembre 2022'!K9,'Noviembre 2022'!L9)</f>
        <v>3.73</v>
      </c>
      <c r="EJ7" s="109">
        <f>IF('Diciembre 2022'!K9&gt;'Diciembre 2022'!L9,'Diciembre 2022'!K9,'Diciembre 2022'!L9)</f>
        <v>4.3999999999999995</v>
      </c>
      <c r="EK7" s="109">
        <f>IF('Enero 2023'!K9&gt;'Enero 2023'!L9,'Enero 2023'!K9,'Enero 2023'!L9)</f>
        <v>4.91</v>
      </c>
      <c r="EL7" s="109">
        <f>IF('Febrero 2023'!K9&gt;'Febrero 2023'!L9,'Febrero 2023'!K9,'Febrero 2023'!L9)</f>
        <v>5.81</v>
      </c>
      <c r="EM7" s="109">
        <f>IF('Marzo 2023'!K9&gt;'Marzo 2023'!L9,'Marzo 2023'!K9,'Marzo 2023'!L9)</f>
        <v>6.13</v>
      </c>
      <c r="EN7" s="109">
        <f>IF('Abril 2023'!K9&gt;'Abril 2023'!L9,'Abril 2023'!K9,'Abril 2023'!L9)</f>
        <v>6.4499999999999993</v>
      </c>
      <c r="EO7" s="109">
        <f>IF('Mayo 2023'!K9&gt;'Mayo 2023'!L9,'Mayo 2023'!K9,'Mayo 2023'!L9)</f>
        <v>6.93</v>
      </c>
      <c r="EP7" s="109">
        <f>IF('Junio 2023'!K9&gt;'Junio 2023'!L9,'Junio 2023'!K9,'Junio 2023'!L9)</f>
        <v>7.06</v>
      </c>
      <c r="EQ7" s="109">
        <f>IF('Julio 2023'!K9&gt;'Julio 2023'!L9,'Julio 2023'!K9,'Julio 2023'!L9)</f>
        <v>6.89</v>
      </c>
      <c r="ER7" s="109">
        <f>IF('Agosto 2023'!K9&gt;'Agosto 2023'!L9,'Agosto 2023'!K9,'Agosto 2023'!L9)</f>
        <v>5.9799999999999995</v>
      </c>
      <c r="ES7" s="109">
        <f>IF('Setiembre 2023'!K9&gt;'Setiembre 2023'!L9,'Setiembre 2023'!K9,'Setiembre 2023'!L9)</f>
        <v>5.09</v>
      </c>
      <c r="ET7" s="109">
        <f>IF('Octubre 2023'!K9&gt;'Octubre 2023'!L9,'Octubre 2023'!K9,'Octubre 2023'!L9)</f>
        <v>4.0299999999999994</v>
      </c>
      <c r="EU7" s="109">
        <f>IF('Noviembre 2023'!K9&gt;'Noviembre 2023'!L9,'Noviembre 2023'!K9,'Noviembre 2023'!L9)</f>
        <v>3.6200000000000006</v>
      </c>
      <c r="EV7" s="109">
        <f>IF('Diciembre 2023'!K9&gt;'Diciembre 2023'!L9,'Diciembre 2023'!K9,'Diciembre 2023'!L9)</f>
        <v>4.6099999999999994</v>
      </c>
      <c r="EW7" s="109">
        <f>IF('Enero 2024'!K9&gt;'Enero 2024'!L9,'Enero 2024'!K9,'Enero 2024'!L9)</f>
        <v>5.25</v>
      </c>
      <c r="EX7" s="109">
        <f>IF('Febrero 2024'!K9&gt;'Febrero 2024'!L9,'Febrero 2024'!K9,'Febrero 2024'!L9)</f>
        <v>6.02</v>
      </c>
      <c r="EY7" s="109">
        <f>IF('Marzo 2024'!K9&gt;'Marzo 2024'!L9,'Marzo 2024'!K9,'Marzo 2024'!L9)</f>
        <v>6.68</v>
      </c>
      <c r="EZ7" s="109">
        <f>IF('Abril 2024'!K9&gt;'Abril 2024'!L9,'Abril 2024'!K9,'Abril 2024'!L9)</f>
        <v>7.1999999999999993</v>
      </c>
      <c r="FA7" s="109">
        <f>IF('Mayo 2024'!K9&gt;'Mayo 2024'!L9,'Mayo 2024'!K9,'Mayo 2024'!L9)</f>
        <v>3.77</v>
      </c>
      <c r="FB7" s="109">
        <f>IF('Junio 2024'!K9&gt;'Junio 2024'!L9,'Junio 2024'!K9,'Junio 2024'!L9)</f>
        <v>4.83</v>
      </c>
      <c r="FC7" s="109">
        <f>IF('Julio 2024'!K9&gt;'Julio 2024'!L9,'Julio 2024'!K9,'Julio 2024'!L9)</f>
        <v>4.18</v>
      </c>
      <c r="FD7" s="109">
        <f>IF('Agosto 2024'!K9&gt;'Agosto 2024'!L9,'Agosto 2024'!K9,'Agosto 2024'!L9)</f>
        <v>4.58</v>
      </c>
      <c r="FE7" s="109">
        <f>IF('Setiembre 2024'!K9&gt;'Setiembre 2024'!L9,'Setiembre 2024'!K9,'Setiembre 2024'!L9)</f>
        <v>4.93</v>
      </c>
      <c r="FF7" s="109">
        <f>IF('Octubre 2024'!K9&gt;'Octubre 2024'!L9,'Octubre 2024'!K9,'Octubre 2024'!L9)</f>
        <v>3.6300000000000003</v>
      </c>
      <c r="FG7" s="109">
        <f>IF('Noviembre 2024'!K9&gt;'Noviembre 2024'!L9,'Noviembre 2024'!K9,'Noviembre 2024'!L9)</f>
        <v>3.47</v>
      </c>
      <c r="FH7" s="109">
        <f>IF('Diciembre 2024'!K9&gt;'Diciembre 2024'!L9,'Diciembre 2024'!K9,'Diciembre 2024'!L9)</f>
        <v>4.42</v>
      </c>
      <c r="FI7" s="109">
        <f>IF('Enero 2025'!K9&gt;'Enero 2025'!L9,'Enero 2025'!K9,'Enero 2025'!L9)</f>
        <v>4.93</v>
      </c>
      <c r="FJ7" s="109">
        <f>IF('Febrero 2025'!K9&gt;'Febrero 2025'!L9,'Febrero 2025'!K9,'Febrero 2025'!L9)</f>
        <v>5.76</v>
      </c>
      <c r="FK7" s="109">
        <f>IF('Marzo 2025'!K9&gt;'Marzo 2025'!L9,'Marzo 2025'!K9,'Marzo 2025'!L9)</f>
        <v>5.79</v>
      </c>
      <c r="FL7" s="109">
        <f>IF('Abril 2025'!K9&gt;'Abril 2025'!L9,'Abril 2025'!K9,'Abril 2025'!L9)</f>
        <v>6.6099999999999994</v>
      </c>
    </row>
    <row r="8" spans="1:176" x14ac:dyDescent="0.2">
      <c r="A8" s="56">
        <v>6</v>
      </c>
      <c r="B8" s="100" t="s">
        <v>21</v>
      </c>
      <c r="C8" s="101" t="s">
        <v>30</v>
      </c>
      <c r="D8" s="56">
        <v>188977</v>
      </c>
      <c r="E8" s="56">
        <v>468685</v>
      </c>
      <c r="F8" s="88">
        <v>66</v>
      </c>
      <c r="G8" s="88"/>
      <c r="H8" s="24">
        <v>0.3</v>
      </c>
      <c r="I8" s="24"/>
      <c r="J8" s="24"/>
      <c r="K8" s="24"/>
      <c r="L8" s="24"/>
      <c r="M8" s="24"/>
      <c r="N8" s="24"/>
      <c r="O8" s="24"/>
      <c r="P8" s="24"/>
      <c r="Q8" s="104">
        <v>7.62</v>
      </c>
      <c r="R8" s="109">
        <v>5.17</v>
      </c>
      <c r="S8" s="103">
        <v>5.4</v>
      </c>
      <c r="T8" s="103">
        <v>5.46</v>
      </c>
      <c r="U8" s="102">
        <v>6.37</v>
      </c>
      <c r="V8" s="104">
        <v>5.58</v>
      </c>
      <c r="W8" s="104">
        <v>5.58</v>
      </c>
      <c r="X8" s="104">
        <v>5.75</v>
      </c>
      <c r="Y8" s="104">
        <v>5.6400000000000006</v>
      </c>
      <c r="Z8" s="104">
        <v>5.48</v>
      </c>
      <c r="AA8" s="104">
        <v>5.47</v>
      </c>
      <c r="AB8" s="104">
        <v>5.47</v>
      </c>
      <c r="AC8" s="104">
        <v>5.72</v>
      </c>
      <c r="AD8" s="109">
        <v>5.4</v>
      </c>
      <c r="AE8" s="104">
        <v>6.34</v>
      </c>
      <c r="AF8" s="104">
        <v>6.8500000000000005</v>
      </c>
      <c r="AG8" s="102">
        <v>6.7</v>
      </c>
      <c r="AH8" s="102">
        <v>6.57</v>
      </c>
      <c r="AI8" s="102">
        <v>6.6000000000000005</v>
      </c>
      <c r="AJ8" s="102">
        <v>6.3800000000000008</v>
      </c>
      <c r="AK8" s="109">
        <v>5.8500000000000005</v>
      </c>
      <c r="AL8" s="106">
        <v>5.78</v>
      </c>
      <c r="AM8" s="106">
        <v>5.8</v>
      </c>
      <c r="AN8" s="106">
        <v>6.73</v>
      </c>
      <c r="AO8" s="106">
        <v>5.8100000000000005</v>
      </c>
      <c r="AP8" s="109">
        <v>6.66</v>
      </c>
      <c r="AQ8" s="109">
        <v>5.62</v>
      </c>
      <c r="AR8" s="109">
        <v>5.72</v>
      </c>
      <c r="AS8" s="103">
        <v>5.7</v>
      </c>
      <c r="AT8" s="106">
        <v>5.82</v>
      </c>
      <c r="AU8" s="106">
        <v>5.84</v>
      </c>
      <c r="AV8" s="106" t="s">
        <v>38</v>
      </c>
      <c r="AW8" s="106">
        <v>7.29</v>
      </c>
      <c r="AX8" s="106">
        <v>5.98</v>
      </c>
      <c r="AY8" s="106">
        <v>6.01</v>
      </c>
      <c r="AZ8" s="106">
        <v>5.92</v>
      </c>
      <c r="BA8" s="106">
        <v>6</v>
      </c>
      <c r="BB8" s="116">
        <v>5.83</v>
      </c>
      <c r="BC8" s="106">
        <v>5.63</v>
      </c>
      <c r="BD8" s="109">
        <v>6</v>
      </c>
      <c r="BE8" s="109">
        <v>5.78</v>
      </c>
      <c r="BF8" s="109">
        <v>5.83</v>
      </c>
      <c r="BG8" s="109">
        <v>6.0600000000000005</v>
      </c>
      <c r="BH8" s="109">
        <v>5.88</v>
      </c>
      <c r="BI8" s="108">
        <v>5.9300000000000006</v>
      </c>
      <c r="BJ8" s="109">
        <v>5.9</v>
      </c>
      <c r="BK8" s="109">
        <v>6</v>
      </c>
      <c r="BL8" s="109">
        <v>5.76</v>
      </c>
      <c r="BM8" s="109">
        <v>5.69</v>
      </c>
      <c r="BN8" s="109">
        <f>IF('Octubre 2016'!K10&gt;'Octubre 2016'!L10,'Octubre 2016'!K10,'Octubre 2016'!L10)</f>
        <v>5.5600000000000005</v>
      </c>
      <c r="BO8" s="109"/>
      <c r="BP8" s="109"/>
      <c r="BQ8" s="109"/>
      <c r="BR8" s="109">
        <f>IF('Febrero 2017'!K10&gt;'Febrero 2017'!L10,'Febrero 2017'!K10,'Febrero 2017'!L10)</f>
        <v>5.8</v>
      </c>
      <c r="BS8" s="109">
        <f>IF('Marzo 2017'!K10&gt;'Marzo 2017'!L10,'Marzo 2017'!K10,'Marzo 2017'!L10)</f>
        <v>5.84</v>
      </c>
      <c r="BT8" s="109">
        <f>IF('Abril 2017'!K10&gt;'Abril 2017'!L10,'Abril 2017'!K10,'Abril 2017'!L10)</f>
        <v>5.95</v>
      </c>
      <c r="BU8" s="109">
        <f>IF('Mayo 2017'!K10&gt;'Mayo 2017'!L10,'Mayo 2017'!K10,'Mayo 2017'!L10)</f>
        <v>5.9</v>
      </c>
      <c r="BV8" s="109">
        <f>IF('Junio 2017'!K10&gt;'Junio 2017'!L10,'Junio 2017'!K10,'Junio 2017'!L10)</f>
        <v>9.0499999999999989</v>
      </c>
      <c r="BW8" s="109">
        <f>IF('Julio 2017'!K10&gt;'Julio 2017'!L10,'Julio 2017'!K10,'Julio 2017'!L10)</f>
        <v>5.6400000000000006</v>
      </c>
      <c r="BX8" s="109">
        <f>IF('Agosto 2017'!K10&gt;'Agosto 2017'!L10,'Agosto 2017'!K10,'Agosto 2017'!L10)</f>
        <v>5.66</v>
      </c>
      <c r="BY8" s="109">
        <f>IF('Setiembre 2017'!K10&gt;'Setiembre 2017'!L10,'Setiembre 2017'!K10,'Setiembre 2017'!L10)</f>
        <v>5.6000000000000005</v>
      </c>
      <c r="BZ8" s="109">
        <f>IF('Octubre 2017'!K10&gt;'Octubre 2017'!L10,'Octubre 2017'!K10,'Octubre 2017'!L10)</f>
        <v>5.75</v>
      </c>
      <c r="CA8" s="109">
        <f>IF('Noviembre 2017'!K10&gt;'Noviembre 2017'!L10,'Noviembre 2017'!K10,'Noviembre 2017'!L10)</f>
        <v>5.17</v>
      </c>
      <c r="CB8" s="109">
        <f>IF('Diciembre 2017'!K10&gt;'Diciembre 2017'!L10,'Diciembre 2017'!K10,'Diciembre 2017'!L10)</f>
        <v>5.23</v>
      </c>
      <c r="CC8" s="109">
        <f>IF('Enero 2018'!K10&gt;'Enero 2018'!L10,'Enero 2018'!K10,'Enero 2018'!L10)</f>
        <v>5.3</v>
      </c>
      <c r="CD8" s="109">
        <f>IF('Febrero 2018'!K10&gt;'Febrero 2018'!L10,'Febrero 2018'!K10,'Febrero 2018'!L10)</f>
        <v>5.3500000000000005</v>
      </c>
      <c r="CE8" s="109">
        <f>IF('Marzo 2018'!K10&gt;'Marzo 2018'!L10,'Marzo 2018'!K10,'Marzo 2018'!L10)</f>
        <v>5.65</v>
      </c>
      <c r="CF8" s="109">
        <f>IF('Abril 2018'!K10&gt;'Abril 2018'!L10,'Abril 2018'!K10,'Abril 2018'!L10)</f>
        <v>5.8900000000000006</v>
      </c>
      <c r="CG8" s="109">
        <f>IF('Mayo 2018'!K10&gt;'Mayo 2018'!L10,'Mayo 2018'!K10,'Mayo 2018'!L10)</f>
        <v>5.97</v>
      </c>
      <c r="CH8" s="109">
        <f>IF('Junio 2018'!K10&gt;'Junio 2018'!L10,'Junio 2018'!K10,'Junio 2018'!L10)</f>
        <v>6.75</v>
      </c>
      <c r="CI8" s="109" t="str">
        <f>IF('Julio 2018'!K10&gt;'Julio 2018'!L10,'Julio 2018'!K10,'Julio 2018'!L10)</f>
        <v>asada no disponible</v>
      </c>
      <c r="CJ8" s="109">
        <f>IF('Agosto 2018'!K10&gt;'Agosto 2018'!L10,'Agosto 2018'!K10,'Agosto 2018'!L10)</f>
        <v>5.82</v>
      </c>
      <c r="CK8" s="125"/>
      <c r="CL8" s="109">
        <f>IF('Octubre 2018'!K10&gt;'Octubre 2018'!L10,'Octubre 2018'!K10,'Octubre 2018'!L10)</f>
        <v>5.6400000000000006</v>
      </c>
      <c r="CM8" s="125">
        <f>IF('Noviembre 2018'!K10&gt;'Noviembre 2018'!L10,'Noviembre 2018'!K10,'Noviembre 2018'!L10)</f>
        <v>5.74</v>
      </c>
      <c r="CN8" s="109">
        <f>IF('Diciembre 2018'!K10&gt;'Diciembre 2018'!L10,'Diciembre 2018'!K10,'Diciembre 2018'!L10)</f>
        <v>5.73</v>
      </c>
      <c r="CO8" s="109">
        <f>IF('Enero 2019'!K10&gt;'Enero 2019'!L10,'Enero 2019'!K10,'Enero 2019'!L10)</f>
        <v>5.8</v>
      </c>
      <c r="CP8" s="125">
        <f>IF('Febrero 2019'!K10&gt;'Febrero 2019'!L10,'Febrero 2019'!K10,'Febrero 2019'!L10)</f>
        <v>14.08</v>
      </c>
      <c r="CQ8" s="109">
        <f>IF('Marzo 2019'!K10&gt;'Marzo 2019'!L10,'Marzo 2019'!K10,'Marzo 2019'!L10)</f>
        <v>6.97</v>
      </c>
      <c r="CR8" s="125">
        <f>IF('Abril 2019'!K10&gt;'Abril 2019'!L10,'Abril 2019'!K10,'Abril 2019'!L10)</f>
        <v>5.99</v>
      </c>
      <c r="CS8" s="109">
        <f>IF('Mayo 2019'!K10&gt;'Mayo 2019'!L10,'Mayo 2019'!K10,'Mayo 2019'!L10)</f>
        <v>6.1000000000000005</v>
      </c>
      <c r="CT8" s="109">
        <f>IF('Junio 2019'!K10&gt;'Junio 2019'!L10,'Junio 2019'!K10,'Junio 2019'!L10)</f>
        <v>5.99</v>
      </c>
      <c r="CU8" s="109">
        <f>IF('julio 2019'!K10&gt;'julio 2019'!L10,'julio 2019'!K10,'julio 2019'!L10)</f>
        <v>5.92</v>
      </c>
      <c r="CV8" s="109">
        <f>IF('Agosto 2019'!K10&gt;'Agosto 2019'!L10,'Agosto 2019'!K10,'Agosto 2019'!L10)</f>
        <v>5.92</v>
      </c>
      <c r="CW8" s="109">
        <f>IF('Setiembre 2019'!K10&gt;'Setiembre 2019'!L10,'Setiembre 2019'!K10,'Setiembre 2019'!L10)</f>
        <v>5.74</v>
      </c>
      <c r="CX8" s="109">
        <f>IF('Octubre 2019'!K10&gt;'Octubre 2019'!L10,'Octubre 2019'!K10,'Octubre 2019'!L10)</f>
        <v>5.53</v>
      </c>
      <c r="CY8" s="109">
        <f>IF('Noviembre 2019'!K10&gt;'Noviembre 2019'!L10,'Noviembre 2019'!K10,'Noviembre 2019'!L10)</f>
        <v>5.9</v>
      </c>
      <c r="CZ8" s="109">
        <f>IF('Diciembre 2019'!K10&gt;'Diciembre 2019'!L10,'Diciembre 2019'!K10,'Diciembre 2019'!L10)</f>
        <v>5.8100000000000005</v>
      </c>
      <c r="DA8" s="109">
        <f>IF('Enero 2020'!K10&gt;'Enero 2020'!L10,'Enero 2020'!K10,'Enero 2020'!L10)</f>
        <v>5.8100000000000005</v>
      </c>
      <c r="DB8" s="109">
        <f>IF('Febrero 2020'!K10&gt;'Febrero 2020'!L10,'Febrero 2020'!K10,'Febrero 2020'!L10)</f>
        <v>5.9300000000000006</v>
      </c>
      <c r="DC8" s="109">
        <f>IF('Marzo 2020'!K10&gt;'Marzo 2020'!L10,'Marzo 2020'!K10,'Marzo 2020'!L10)</f>
        <v>5.9300000000000006</v>
      </c>
      <c r="DD8" s="109">
        <f>IF('Abril 2020'!K10&gt;'Abril 2020'!L10,'Abril 2020'!K10,'Abril 2020'!L10)</f>
        <v>6.15</v>
      </c>
      <c r="DE8">
        <v>6.13</v>
      </c>
      <c r="DF8" s="109">
        <f>IF('Junio 2020'!K10&gt;'Junio 2020'!L10,'Junio 2020'!K10,'Junio 2020'!L10)</f>
        <v>5.91</v>
      </c>
      <c r="DG8" s="109">
        <f>IF('Julio 2020'!K10&gt;'Julio 2020'!L10,'Julio 2020'!K10,'Julio 2020'!L10)</f>
        <v>5.9</v>
      </c>
      <c r="DH8" s="109">
        <f>IF('Agosto 2020'!K10&gt;'Agosto 2020'!L10,'Agosto 2020'!K10,'Agosto 2020'!L10)</f>
        <v>5.88</v>
      </c>
      <c r="DI8" s="109">
        <f>IF('Setiembre 2020'!K10&gt;'Setiembre 2020'!L10,'Setiembre 2020'!K10,'Setiembre 2020'!L10)</f>
        <v>5.8499999999999988</v>
      </c>
      <c r="DJ8" s="109">
        <f>IF('Octubre 2020'!K10&gt;'Octubre 2020'!L10,'Octubre 2020'!K10,'Octubre 2020'!L10)</f>
        <v>5.76</v>
      </c>
      <c r="DK8" s="109">
        <f>IF('Noviembre 2020'!K10&gt;'Noviembre 2020'!L10,'Noviembre 2020'!K10,'Noviembre 2020'!L10)</f>
        <v>5.5600000000000005</v>
      </c>
      <c r="DL8" s="109">
        <f>IF('Diciembre 2020'!K10&gt;'Diciembre 2020'!L10,'Diciembre 2020'!K10,'Diciembre 2020'!L10)</f>
        <v>5.84</v>
      </c>
      <c r="DM8" s="109">
        <f>IF('Enero 2021'!K10&gt;'Enero 2021'!L10,'Enero 2021'!K10,'Enero 2021'!L10)</f>
        <v>6.01</v>
      </c>
      <c r="DN8" s="109">
        <f>IF('Febrero 2021'!K10&gt;'Febrero 2021'!L10,'Febrero 2021'!K10,'Febrero 2021'!L10)</f>
        <v>5.9</v>
      </c>
      <c r="DO8" s="109">
        <f>IF('Marzo 2021'!K10&gt;'Marzo 2021'!L10,'Marzo 2021'!K10,'Marzo 2021'!L10)</f>
        <v>5.9300000000000006</v>
      </c>
      <c r="DP8" s="109">
        <f>IF('Abril 2021'!K10&gt;'Abril 2021'!L10,'Abril 2021'!K10,'Abril 2021'!L10)</f>
        <v>6.01</v>
      </c>
      <c r="DQ8" s="109">
        <f>IF('Mayo 2021'!K10&gt;'Mayo 2021'!L10,'Mayo 2021'!K10,'Mayo 2021'!L10)</f>
        <v>4</v>
      </c>
      <c r="DR8" s="109">
        <f>IF('Junio 2021'!K10&gt;'Junio 2021'!L10,'Junio 2021'!K10,'Junio 2021'!L10)</f>
        <v>5.84</v>
      </c>
      <c r="DS8" s="109">
        <f>IF('Julio 2021'!K10&gt;'Julio 2021'!L10,'Julio 2021'!K10,'Julio 2021'!L10)</f>
        <v>5.9</v>
      </c>
      <c r="DT8" s="109">
        <f>IF('Agosto 2021'!K10&gt;'Agosto 2021'!L10,'Agosto 2021'!K10,'Agosto 2021'!L10)</f>
        <v>5.84</v>
      </c>
      <c r="DU8" s="109">
        <f>IF('Setiembre 2021'!K10&gt;'Setiembre 2021'!L10,'Setiembre 2021'!K10,'Setiembre 2021'!L10)</f>
        <v>5.6400000000000006</v>
      </c>
      <c r="DV8" s="109">
        <f>IF('Octubre 2021'!K10&gt;'Octubre 2021'!L10,'Octubre 2021'!K10,'Octubre 2021'!L10)</f>
        <v>6.2700000000000005</v>
      </c>
      <c r="DW8" s="109">
        <f>IF('Noviembre 2021'!K10&gt;'Noviembre 2021'!L10,'Noviembre 2021'!K10,'Noviembre 2021'!L10)</f>
        <v>5.4</v>
      </c>
      <c r="DX8" s="109" t="s">
        <v>196</v>
      </c>
      <c r="DY8" s="109" t="s">
        <v>196</v>
      </c>
      <c r="DZ8" s="109" t="s">
        <v>196</v>
      </c>
      <c r="EA8" s="109" t="s">
        <v>196</v>
      </c>
      <c r="EB8" s="109" t="s">
        <v>196</v>
      </c>
      <c r="EC8" s="109" t="s">
        <v>196</v>
      </c>
      <c r="ED8" s="109" t="s">
        <v>196</v>
      </c>
      <c r="EE8" s="109" t="s">
        <v>196</v>
      </c>
      <c r="EF8" s="109" t="s">
        <v>196</v>
      </c>
      <c r="EG8" s="109" t="s">
        <v>196</v>
      </c>
      <c r="EH8" s="109" t="s">
        <v>196</v>
      </c>
      <c r="EI8" s="109" t="s">
        <v>196</v>
      </c>
      <c r="EJ8" s="109" t="s">
        <v>196</v>
      </c>
      <c r="EK8" s="109" t="s">
        <v>196</v>
      </c>
      <c r="EL8" s="109" t="s">
        <v>196</v>
      </c>
      <c r="EM8" s="109" t="s">
        <v>196</v>
      </c>
      <c r="EN8" s="109" t="s">
        <v>196</v>
      </c>
      <c r="EO8" s="109" t="s">
        <v>196</v>
      </c>
      <c r="EP8" s="109" t="e">
        <f>IF('Junio 2023'!K10&gt;'Junio 2023'!L10,'Junio 2023'!K10,'Junio 2023'!L10)</f>
        <v>#VALUE!</v>
      </c>
      <c r="EQ8" s="109" t="e">
        <f>IF('Julio 2023'!K10&gt;'Julio 2023'!L10,'Julio 2023'!K10,'Julio 2023'!L10)</f>
        <v>#VALUE!</v>
      </c>
      <c r="ER8" s="109" t="e">
        <f>IF('Agosto 2023'!K10&gt;'Agosto 2023'!L10,'Agosto 2023'!K10,'Agosto 2023'!L10)</f>
        <v>#VALUE!</v>
      </c>
      <c r="ES8" s="109" t="e">
        <f>IF('Setiembre 2023'!K10&gt;'Setiembre 2023'!L10,'Setiembre 2023'!K10,'Setiembre 2023'!L10)</f>
        <v>#VALUE!</v>
      </c>
      <c r="ET8" s="109" t="e">
        <f>IF('Octubre 2023'!K10&gt;'Octubre 2023'!L10,'Octubre 2023'!K10,'Octubre 2023'!L10)</f>
        <v>#VALUE!</v>
      </c>
      <c r="EU8" s="109" t="e">
        <f>IF('Noviembre 2023'!K10&gt;'Noviembre 2023'!L10,'Noviembre 2023'!K10,'Noviembre 2023'!L10)</f>
        <v>#VALUE!</v>
      </c>
      <c r="EV8" s="109" t="e">
        <f>IF('Diciembre 2023'!K10&gt;'Diciembre 2023'!L10,'Diciembre 2023'!K10,'Diciembre 2023'!L10)</f>
        <v>#VALUE!</v>
      </c>
      <c r="EW8" s="109" t="e">
        <f>IF('Enero 2024'!K10&gt;'Enero 2024'!L10,'Enero 2024'!K10,'Enero 2024'!L10)</f>
        <v>#VALUE!</v>
      </c>
      <c r="EX8" s="109" t="e">
        <f>IF('Febrero 2024'!K10&gt;'Febrero 2024'!L10,'Febrero 2024'!K10,'Febrero 2024'!L10)</f>
        <v>#VALUE!</v>
      </c>
      <c r="EY8" s="109" t="e">
        <f>IF('Marzo 2024'!K10&gt;'Marzo 2024'!L10,'Marzo 2024'!K10,'Marzo 2024'!L10)</f>
        <v>#VALUE!</v>
      </c>
      <c r="EZ8" s="109" t="e">
        <f>IF('Abril 2024'!K10&gt;'Abril 2024'!L10,'Abril 2024'!K10,'Abril 2024'!L10)</f>
        <v>#VALUE!</v>
      </c>
      <c r="FA8" s="109" t="e">
        <f>IF('Mayo 2024'!K10&gt;'Mayo 2024'!L10,'Mayo 2024'!K10,'Mayo 2024'!L10)</f>
        <v>#VALUE!</v>
      </c>
      <c r="FB8" s="109" t="e">
        <f>IF('Junio 2024'!K10&gt;'Junio 2024'!L10,'Junio 2024'!K10,'Junio 2024'!L10)</f>
        <v>#VALUE!</v>
      </c>
      <c r="FC8" s="109" t="e">
        <f>IF('Julio 2024'!K10&gt;'Julio 2024'!L10,'Julio 2024'!K10,'Julio 2024'!L10)</f>
        <v>#VALUE!</v>
      </c>
      <c r="FD8" s="109" t="e">
        <f>IF('Agosto 2024'!K10&gt;'Agosto 2024'!L10,'Agosto 2024'!K10,'Agosto 2024'!L10)</f>
        <v>#VALUE!</v>
      </c>
      <c r="FE8" s="109" t="e">
        <f>IF('Setiembre 2024'!K10&gt;'Setiembre 2024'!L10,'Setiembre 2024'!K10,'Setiembre 2024'!L10)</f>
        <v>#VALUE!</v>
      </c>
      <c r="FF8" s="109" t="e">
        <f>IF('Octubre 2024'!K10&gt;'Octubre 2024'!L10,'Octubre 2024'!K10,'Octubre 2024'!L10)</f>
        <v>#VALUE!</v>
      </c>
      <c r="FG8" s="109" t="e">
        <f>IF('Noviembre 2024'!K10&gt;'Noviembre 2024'!L10,'Noviembre 2024'!K10,'Noviembre 2024'!L10)</f>
        <v>#VALUE!</v>
      </c>
      <c r="FH8" s="109" t="e">
        <f>IF('Diciembre 2024'!K10&gt;'Diciembre 2024'!L10,'Diciembre 2024'!K10,'Diciembre 2024'!L10)</f>
        <v>#VALUE!</v>
      </c>
      <c r="FI8" s="109" t="e">
        <f>IF('Enero 2025'!K10&gt;'Enero 2025'!L10,'Enero 2025'!K10,'Enero 2025'!L10)</f>
        <v>#VALUE!</v>
      </c>
      <c r="FJ8" s="109" t="e">
        <f>IF('Febrero 2025'!K10&gt;'Febrero 2025'!L10,'Febrero 2025'!K10,'Febrero 2025'!L10)</f>
        <v>#VALUE!</v>
      </c>
      <c r="FK8" s="109" t="e">
        <f>IF('Marzo 2025'!K10&gt;'Marzo 2025'!L10,'Marzo 2025'!K10,'Marzo 2025'!L10)</f>
        <v>#VALUE!</v>
      </c>
      <c r="FL8" s="109" t="e">
        <f>IF('Abril 2025'!K10&gt;'Abril 2025'!L10,'Abril 2025'!K10,'Abril 2025'!L10)</f>
        <v>#VALUE!</v>
      </c>
    </row>
    <row r="9" spans="1:176" x14ac:dyDescent="0.2">
      <c r="A9" s="56">
        <v>7</v>
      </c>
      <c r="B9" s="100" t="s">
        <v>32</v>
      </c>
      <c r="C9" s="101" t="s">
        <v>30</v>
      </c>
      <c r="D9" s="56">
        <v>189542</v>
      </c>
      <c r="E9" s="56">
        <v>467732</v>
      </c>
      <c r="F9" s="88">
        <v>49</v>
      </c>
      <c r="G9" s="88"/>
      <c r="H9" s="24" t="s">
        <v>15</v>
      </c>
      <c r="I9" s="24"/>
      <c r="J9" s="24"/>
      <c r="K9" s="24"/>
      <c r="L9" s="24"/>
      <c r="M9" s="24"/>
      <c r="N9" s="24"/>
      <c r="O9" s="24"/>
      <c r="P9" s="24"/>
      <c r="Q9" s="103" t="s">
        <v>34</v>
      </c>
      <c r="R9" s="103" t="s">
        <v>34</v>
      </c>
      <c r="S9" s="103" t="s">
        <v>34</v>
      </c>
      <c r="T9" s="105" t="s">
        <v>34</v>
      </c>
      <c r="U9" s="103" t="s">
        <v>34</v>
      </c>
      <c r="V9" s="106" t="s">
        <v>34</v>
      </c>
      <c r="W9" s="103" t="s">
        <v>34</v>
      </c>
      <c r="X9" s="103" t="s">
        <v>34</v>
      </c>
      <c r="Y9" s="103" t="s">
        <v>34</v>
      </c>
      <c r="Z9" s="103" t="s">
        <v>34</v>
      </c>
      <c r="AA9" s="103" t="s">
        <v>34</v>
      </c>
      <c r="AB9" s="103" t="s">
        <v>34</v>
      </c>
      <c r="AC9" s="103" t="s">
        <v>34</v>
      </c>
      <c r="AD9" s="103" t="s">
        <v>34</v>
      </c>
      <c r="AE9" s="103" t="s">
        <v>34</v>
      </c>
      <c r="AF9" s="103" t="s">
        <v>34</v>
      </c>
      <c r="AG9" s="106" t="s">
        <v>34</v>
      </c>
      <c r="AH9" s="106" t="s">
        <v>34</v>
      </c>
      <c r="AI9" s="106" t="s">
        <v>34</v>
      </c>
      <c r="AJ9" s="106" t="s">
        <v>34</v>
      </c>
      <c r="AK9" s="106" t="s">
        <v>34</v>
      </c>
      <c r="AL9" s="106" t="s">
        <v>34</v>
      </c>
      <c r="AM9" s="106" t="s">
        <v>34</v>
      </c>
      <c r="AN9" s="106" t="s">
        <v>34</v>
      </c>
      <c r="AO9" s="106" t="s">
        <v>34</v>
      </c>
      <c r="AP9" s="109" t="s">
        <v>34</v>
      </c>
      <c r="AQ9" s="109" t="s">
        <v>34</v>
      </c>
      <c r="AR9" s="109" t="s">
        <v>34</v>
      </c>
      <c r="AS9" s="106" t="s">
        <v>34</v>
      </c>
      <c r="AT9" s="106" t="s">
        <v>34</v>
      </c>
      <c r="AU9" s="106" t="s">
        <v>34</v>
      </c>
      <c r="AV9" s="106" t="s">
        <v>34</v>
      </c>
      <c r="AW9" s="106" t="s">
        <v>34</v>
      </c>
      <c r="AX9" s="106" t="s">
        <v>34</v>
      </c>
      <c r="AY9" s="106" t="s">
        <v>34</v>
      </c>
      <c r="AZ9" s="106" t="s">
        <v>34</v>
      </c>
      <c r="BA9" s="106" t="s">
        <v>34</v>
      </c>
      <c r="BB9" s="120" t="s">
        <v>34</v>
      </c>
      <c r="BC9" s="106" t="s">
        <v>34</v>
      </c>
      <c r="BD9" s="109" t="s">
        <v>34</v>
      </c>
      <c r="BE9" s="109" t="s">
        <v>34</v>
      </c>
      <c r="BF9" s="109" t="s">
        <v>34</v>
      </c>
      <c r="BG9" s="109" t="s">
        <v>34</v>
      </c>
      <c r="BH9" s="109" t="s">
        <v>34</v>
      </c>
      <c r="BI9" s="108" t="s">
        <v>34</v>
      </c>
      <c r="BJ9" s="109" t="s">
        <v>34</v>
      </c>
      <c r="BK9" s="109" t="s">
        <v>34</v>
      </c>
      <c r="BL9" s="109" t="s">
        <v>34</v>
      </c>
      <c r="BM9" s="109" t="s">
        <v>34</v>
      </c>
      <c r="BN9" s="109" t="s">
        <v>34</v>
      </c>
      <c r="BO9" s="109" t="s">
        <v>34</v>
      </c>
      <c r="BP9" s="109" t="s">
        <v>34</v>
      </c>
      <c r="BQ9" s="109" t="s">
        <v>34</v>
      </c>
      <c r="BR9" s="109" t="s">
        <v>34</v>
      </c>
      <c r="BS9" s="109" t="s">
        <v>34</v>
      </c>
      <c r="BT9" s="109" t="s">
        <v>34</v>
      </c>
      <c r="BU9" s="109" t="s">
        <v>34</v>
      </c>
      <c r="BV9" s="109" t="s">
        <v>34</v>
      </c>
      <c r="BW9" s="109" t="s">
        <v>34</v>
      </c>
      <c r="BX9" s="109" t="s">
        <v>34</v>
      </c>
      <c r="BY9" s="109" t="s">
        <v>34</v>
      </c>
      <c r="BZ9" s="109" t="s">
        <v>34</v>
      </c>
      <c r="CA9" s="109" t="s">
        <v>34</v>
      </c>
      <c r="CB9" s="109" t="s">
        <v>34</v>
      </c>
      <c r="CC9" s="109" t="s">
        <v>34</v>
      </c>
      <c r="CD9" s="109" t="s">
        <v>34</v>
      </c>
      <c r="CE9" s="109" t="s">
        <v>34</v>
      </c>
      <c r="CF9" s="109" t="s">
        <v>34</v>
      </c>
      <c r="CG9" s="109" t="s">
        <v>34</v>
      </c>
      <c r="CH9" s="109" t="s">
        <v>34</v>
      </c>
      <c r="CI9" s="109" t="s">
        <v>34</v>
      </c>
      <c r="CJ9" s="109" t="s">
        <v>34</v>
      </c>
      <c r="CK9" s="109" t="s">
        <v>34</v>
      </c>
      <c r="CL9" s="109" t="s">
        <v>34</v>
      </c>
      <c r="CM9" s="109" t="s">
        <v>34</v>
      </c>
      <c r="CN9" s="109" t="s">
        <v>34</v>
      </c>
      <c r="CO9" s="109" t="s">
        <v>34</v>
      </c>
      <c r="CP9" s="109" t="s">
        <v>34</v>
      </c>
      <c r="CQ9" s="109" t="s">
        <v>34</v>
      </c>
      <c r="CR9" s="109" t="s">
        <v>34</v>
      </c>
      <c r="CS9" s="109" t="s">
        <v>34</v>
      </c>
      <c r="CT9" s="109" t="s">
        <v>34</v>
      </c>
      <c r="CU9" s="109" t="s">
        <v>34</v>
      </c>
      <c r="CV9" s="109" t="s">
        <v>34</v>
      </c>
      <c r="CW9" s="109" t="s">
        <v>34</v>
      </c>
      <c r="CX9" s="109" t="s">
        <v>34</v>
      </c>
      <c r="CY9" s="109" t="s">
        <v>34</v>
      </c>
      <c r="CZ9" s="109" t="s">
        <v>34</v>
      </c>
      <c r="DA9" s="109" t="s">
        <v>34</v>
      </c>
      <c r="DB9" s="109" t="s">
        <v>34</v>
      </c>
      <c r="DC9" s="109" t="s">
        <v>34</v>
      </c>
      <c r="DD9" s="109" t="s">
        <v>34</v>
      </c>
      <c r="DE9" s="109" t="s">
        <v>34</v>
      </c>
      <c r="DF9" s="109" t="s">
        <v>34</v>
      </c>
      <c r="DG9" s="109" t="s">
        <v>34</v>
      </c>
      <c r="DH9" s="109" t="s">
        <v>34</v>
      </c>
      <c r="DI9" s="109" t="s">
        <v>34</v>
      </c>
      <c r="DJ9" s="109" t="s">
        <v>34</v>
      </c>
      <c r="DK9" s="109" t="s">
        <v>34</v>
      </c>
      <c r="DL9" s="109" t="s">
        <v>34</v>
      </c>
      <c r="DM9" s="109" t="s">
        <v>34</v>
      </c>
      <c r="DN9" s="109" t="s">
        <v>34</v>
      </c>
      <c r="DO9" s="109" t="s">
        <v>34</v>
      </c>
      <c r="DP9" s="109" t="s">
        <v>34</v>
      </c>
      <c r="DQ9" s="109" t="s">
        <v>34</v>
      </c>
      <c r="DR9" s="109" t="s">
        <v>34</v>
      </c>
      <c r="DS9" s="109" t="s">
        <v>34</v>
      </c>
      <c r="DT9" s="109" t="s">
        <v>34</v>
      </c>
      <c r="DU9" s="109" t="s">
        <v>34</v>
      </c>
      <c r="DV9" s="109" t="s">
        <v>34</v>
      </c>
      <c r="DW9" s="109" t="s">
        <v>34</v>
      </c>
      <c r="DX9" s="109" t="s">
        <v>34</v>
      </c>
      <c r="DY9" s="109" t="s">
        <v>34</v>
      </c>
      <c r="DZ9" s="109" t="s">
        <v>34</v>
      </c>
      <c r="EA9" s="109" t="s">
        <v>34</v>
      </c>
      <c r="EB9" s="109" t="s">
        <v>34</v>
      </c>
      <c r="EC9" s="109" t="s">
        <v>34</v>
      </c>
      <c r="ED9" s="109" t="s">
        <v>34</v>
      </c>
      <c r="EE9" s="109" t="s">
        <v>34</v>
      </c>
      <c r="EF9" s="109" t="s">
        <v>34</v>
      </c>
      <c r="EG9" s="109" t="s">
        <v>34</v>
      </c>
      <c r="EH9" s="109" t="s">
        <v>34</v>
      </c>
      <c r="EI9" s="109" t="s">
        <v>34</v>
      </c>
      <c r="EJ9" s="109" t="s">
        <v>34</v>
      </c>
      <c r="EK9" s="109" t="s">
        <v>34</v>
      </c>
      <c r="EL9" s="109" t="s">
        <v>34</v>
      </c>
      <c r="EM9" s="109" t="s">
        <v>34</v>
      </c>
      <c r="EN9" s="109" t="s">
        <v>34</v>
      </c>
      <c r="EO9" s="109" t="s">
        <v>34</v>
      </c>
      <c r="EP9" s="109" t="e">
        <f>IF('Junio 2023'!K11&gt;'Junio 2023'!L11,'Junio 2023'!K11,'Junio 2023'!L11)</f>
        <v>#VALUE!</v>
      </c>
      <c r="EQ9" s="109" t="e">
        <f>IF('Julio 2023'!K11&gt;'Julio 2023'!L11,'Julio 2023'!K11,'Julio 2023'!L11)</f>
        <v>#VALUE!</v>
      </c>
      <c r="ER9" s="109" t="e">
        <f>IF('Agosto 2023'!K11&gt;'Agosto 2023'!L11,'Agosto 2023'!K11,'Agosto 2023'!L11)</f>
        <v>#VALUE!</v>
      </c>
      <c r="ES9" s="109" t="e">
        <f>IF('Setiembre 2023'!K11&gt;'Setiembre 2023'!L11,'Setiembre 2023'!K11,'Setiembre 2023'!L11)</f>
        <v>#VALUE!</v>
      </c>
      <c r="ET9" s="109" t="e">
        <f>IF('Octubre 2023'!K11&gt;'Octubre 2023'!L11,'Octubre 2023'!K11,'Octubre 2023'!L11)</f>
        <v>#VALUE!</v>
      </c>
      <c r="EU9" s="109" t="e">
        <f>IF('Noviembre 2023'!K11&gt;'Noviembre 2023'!L11,'Noviembre 2023'!K11,'Noviembre 2023'!L11)</f>
        <v>#VALUE!</v>
      </c>
      <c r="EV9" s="109" t="e">
        <f>IF('Diciembre 2023'!K11&gt;'Diciembre 2023'!L11,'Diciembre 2023'!K11,'Diciembre 2023'!L11)</f>
        <v>#VALUE!</v>
      </c>
      <c r="EW9" s="109" t="e">
        <f>IF('Enero 2024'!K11&gt;'Enero 2024'!L11,'Enero 2024'!K11,'Enero 2024'!L11)</f>
        <v>#VALUE!</v>
      </c>
      <c r="EX9" s="109" t="e">
        <f>IF('Febrero 2024'!K11&gt;'Febrero 2024'!L11,'Febrero 2024'!K11,'Febrero 2024'!L11)</f>
        <v>#VALUE!</v>
      </c>
      <c r="EY9" s="109" t="e">
        <f>IF('Marzo 2024'!K11&gt;'Marzo 2024'!L11,'Marzo 2024'!K11,'Marzo 2024'!L11)</f>
        <v>#VALUE!</v>
      </c>
      <c r="EZ9" s="109" t="e">
        <f>IF('Abril 2024'!K11&gt;'Abril 2024'!L11,'Abril 2024'!K11,'Abril 2024'!L11)</f>
        <v>#VALUE!</v>
      </c>
      <c r="FA9" s="109" t="e">
        <f>IF('Mayo 2024'!K11&gt;'Mayo 2024'!L11,'Mayo 2024'!K11,'Mayo 2024'!L11)</f>
        <v>#VALUE!</v>
      </c>
      <c r="FB9" s="109" t="e">
        <f>IF('Junio 2024'!K11&gt;'Junio 2024'!L11,'Junio 2024'!K11,'Junio 2024'!L11)</f>
        <v>#VALUE!</v>
      </c>
      <c r="FC9" s="109" t="e">
        <f>IF('Julio 2024'!K11&gt;'Julio 2024'!L11,'Julio 2024'!K11,'Julio 2024'!L11)</f>
        <v>#VALUE!</v>
      </c>
      <c r="FD9" s="109" t="e">
        <f>IF('Agosto 2024'!K11&gt;'Agosto 2024'!L11,'Agosto 2024'!K11,'Agosto 2024'!L11)</f>
        <v>#VALUE!</v>
      </c>
      <c r="FE9" s="109" t="e">
        <f>IF('Setiembre 2024'!K11&gt;'Setiembre 2024'!L11,'Setiembre 2024'!K11,'Setiembre 2024'!L11)</f>
        <v>#VALUE!</v>
      </c>
      <c r="FF9" s="109" t="e">
        <f>IF('Octubre 2024'!K11&gt;'Octubre 2024'!L11,'Octubre 2024'!K11,'Octubre 2024'!L11)</f>
        <v>#VALUE!</v>
      </c>
      <c r="FG9" s="109" t="e">
        <f>IF('Noviembre 2024'!K11&gt;'Noviembre 2024'!L11,'Noviembre 2024'!K11,'Noviembre 2024'!L11)</f>
        <v>#VALUE!</v>
      </c>
      <c r="FH9" s="109" t="e">
        <f>IF('Diciembre 2024'!K11&gt;'Diciembre 2024'!L11,'Diciembre 2024'!K11,'Diciembre 2024'!L11)</f>
        <v>#VALUE!</v>
      </c>
      <c r="FI9" s="109" t="e">
        <f>IF('Enero 2025'!K11&gt;'Enero 2025'!L11,'Enero 2025'!K11,'Enero 2025'!L11)</f>
        <v>#VALUE!</v>
      </c>
      <c r="FJ9" s="109" t="e">
        <f>IF('Febrero 2025'!K11&gt;'Febrero 2025'!L11,'Febrero 2025'!K11,'Febrero 2025'!L11)</f>
        <v>#VALUE!</v>
      </c>
      <c r="FK9" s="109" t="e">
        <f>IF('Marzo 2025'!K11&gt;'Marzo 2025'!L11,'Marzo 2025'!K11,'Marzo 2025'!L11)</f>
        <v>#VALUE!</v>
      </c>
      <c r="FL9" s="109" t="e">
        <f>IF('Abril 2025'!K11&gt;'Abril 2025'!L11,'Abril 2025'!K11,'Abril 2025'!L11)</f>
        <v>#VALUE!</v>
      </c>
    </row>
    <row r="10" spans="1:176" x14ac:dyDescent="0.2">
      <c r="A10" s="56">
        <v>8</v>
      </c>
      <c r="B10" s="100" t="s">
        <v>22</v>
      </c>
      <c r="C10" s="101" t="s">
        <v>30</v>
      </c>
      <c r="D10" s="56">
        <v>189959</v>
      </c>
      <c r="E10" s="56">
        <v>467620</v>
      </c>
      <c r="F10" s="88">
        <v>47</v>
      </c>
      <c r="G10" s="88"/>
      <c r="H10" s="24" t="s">
        <v>15</v>
      </c>
      <c r="I10" s="24"/>
      <c r="J10" s="24"/>
      <c r="K10" s="24"/>
      <c r="L10" s="24"/>
      <c r="M10" s="24"/>
      <c r="N10" s="24"/>
      <c r="O10" s="24"/>
      <c r="P10" s="24"/>
      <c r="Q10" s="106" t="s">
        <v>34</v>
      </c>
      <c r="R10" s="106" t="s">
        <v>34</v>
      </c>
      <c r="S10" s="106" t="s">
        <v>34</v>
      </c>
      <c r="T10" s="106" t="s">
        <v>34</v>
      </c>
      <c r="U10" s="106" t="s">
        <v>34</v>
      </c>
      <c r="V10" s="106" t="s">
        <v>34</v>
      </c>
      <c r="W10" s="106" t="s">
        <v>34</v>
      </c>
      <c r="X10" s="106" t="s">
        <v>34</v>
      </c>
      <c r="Y10" s="106" t="s">
        <v>34</v>
      </c>
      <c r="Z10" s="106" t="s">
        <v>34</v>
      </c>
      <c r="AA10" s="106" t="s">
        <v>34</v>
      </c>
      <c r="AB10" s="106" t="s">
        <v>34</v>
      </c>
      <c r="AC10" s="106" t="s">
        <v>34</v>
      </c>
      <c r="AD10" s="106" t="s">
        <v>34</v>
      </c>
      <c r="AE10" s="106" t="s">
        <v>34</v>
      </c>
      <c r="AF10" s="106" t="s">
        <v>34</v>
      </c>
      <c r="AG10" s="106" t="s">
        <v>34</v>
      </c>
      <c r="AH10" s="106" t="s">
        <v>34</v>
      </c>
      <c r="AI10" s="106" t="s">
        <v>34</v>
      </c>
      <c r="AJ10" s="106" t="s">
        <v>34</v>
      </c>
      <c r="AK10" s="106" t="s">
        <v>34</v>
      </c>
      <c r="AL10" s="106" t="s">
        <v>34</v>
      </c>
      <c r="AM10" s="106" t="s">
        <v>34</v>
      </c>
      <c r="AN10" s="106" t="s">
        <v>34</v>
      </c>
      <c r="AO10" s="106" t="s">
        <v>34</v>
      </c>
      <c r="AP10" s="109" t="s">
        <v>34</v>
      </c>
      <c r="AQ10" s="109" t="s">
        <v>34</v>
      </c>
      <c r="AR10" s="109" t="s">
        <v>34</v>
      </c>
      <c r="AS10" s="106" t="s">
        <v>34</v>
      </c>
      <c r="AT10" s="106" t="s">
        <v>34</v>
      </c>
      <c r="AU10" s="106" t="s">
        <v>34</v>
      </c>
      <c r="AV10" s="106" t="s">
        <v>34</v>
      </c>
      <c r="AW10" s="106" t="s">
        <v>34</v>
      </c>
      <c r="AX10" s="106" t="s">
        <v>34</v>
      </c>
      <c r="AY10" s="106" t="s">
        <v>34</v>
      </c>
      <c r="AZ10" s="106" t="s">
        <v>34</v>
      </c>
      <c r="BA10" s="106" t="s">
        <v>34</v>
      </c>
      <c r="BB10" s="120" t="s">
        <v>34</v>
      </c>
      <c r="BC10" s="106" t="s">
        <v>34</v>
      </c>
      <c r="BD10" s="109" t="s">
        <v>34</v>
      </c>
      <c r="BE10" s="109" t="s">
        <v>34</v>
      </c>
      <c r="BF10" s="109" t="s">
        <v>34</v>
      </c>
      <c r="BG10" s="109" t="s">
        <v>34</v>
      </c>
      <c r="BH10" s="109" t="s">
        <v>34</v>
      </c>
      <c r="BI10" s="108" t="s">
        <v>34</v>
      </c>
      <c r="BJ10" s="109" t="s">
        <v>34</v>
      </c>
      <c r="BK10" s="109" t="s">
        <v>34</v>
      </c>
      <c r="BL10" s="109" t="s">
        <v>34</v>
      </c>
      <c r="BM10" s="109" t="s">
        <v>34</v>
      </c>
      <c r="BN10" s="109" t="s">
        <v>34</v>
      </c>
      <c r="BO10" s="109" t="s">
        <v>34</v>
      </c>
      <c r="BP10" s="109" t="s">
        <v>34</v>
      </c>
      <c r="BQ10" s="109" t="s">
        <v>34</v>
      </c>
      <c r="BR10" s="109" t="s">
        <v>34</v>
      </c>
      <c r="BS10" s="109" t="s">
        <v>34</v>
      </c>
      <c r="BT10" s="109" t="s">
        <v>34</v>
      </c>
      <c r="BU10" s="109" t="s">
        <v>34</v>
      </c>
      <c r="BV10" s="109" t="s">
        <v>34</v>
      </c>
      <c r="BW10" s="109" t="s">
        <v>34</v>
      </c>
      <c r="BX10" s="109" t="s">
        <v>34</v>
      </c>
      <c r="BY10" s="109" t="s">
        <v>34</v>
      </c>
      <c r="BZ10" s="109" t="s">
        <v>34</v>
      </c>
      <c r="CA10" s="109" t="s">
        <v>34</v>
      </c>
      <c r="CB10" s="109" t="s">
        <v>34</v>
      </c>
      <c r="CC10" s="109" t="s">
        <v>34</v>
      </c>
      <c r="CD10" s="109" t="s">
        <v>34</v>
      </c>
      <c r="CE10" s="109" t="s">
        <v>34</v>
      </c>
      <c r="CF10" s="109" t="s">
        <v>34</v>
      </c>
      <c r="CG10" s="109" t="s">
        <v>34</v>
      </c>
      <c r="CH10" s="109" t="s">
        <v>34</v>
      </c>
      <c r="CI10" s="109" t="s">
        <v>34</v>
      </c>
      <c r="CJ10" s="109" t="s">
        <v>34</v>
      </c>
      <c r="CK10" s="109" t="s">
        <v>34</v>
      </c>
      <c r="CL10" s="109" t="s">
        <v>34</v>
      </c>
      <c r="CM10" s="109" t="s">
        <v>34</v>
      </c>
      <c r="CN10" s="109" t="s">
        <v>34</v>
      </c>
      <c r="CO10" s="109" t="s">
        <v>34</v>
      </c>
      <c r="CP10" s="109" t="s">
        <v>34</v>
      </c>
      <c r="CQ10" s="109" t="s">
        <v>34</v>
      </c>
      <c r="CR10" s="109" t="s">
        <v>34</v>
      </c>
      <c r="CS10" s="109" t="s">
        <v>34</v>
      </c>
      <c r="CT10" s="109" t="s">
        <v>34</v>
      </c>
      <c r="CU10" s="109" t="s">
        <v>34</v>
      </c>
      <c r="CV10" s="109" t="s">
        <v>34</v>
      </c>
      <c r="CW10" s="109" t="s">
        <v>34</v>
      </c>
      <c r="CX10" s="109" t="s">
        <v>34</v>
      </c>
      <c r="CY10" s="109" t="s">
        <v>34</v>
      </c>
      <c r="CZ10" s="109" t="s">
        <v>34</v>
      </c>
      <c r="DA10" s="109" t="s">
        <v>34</v>
      </c>
      <c r="DB10" s="109" t="s">
        <v>34</v>
      </c>
      <c r="DC10" s="109" t="s">
        <v>34</v>
      </c>
      <c r="DD10" s="109" t="s">
        <v>34</v>
      </c>
      <c r="DE10" s="109" t="s">
        <v>34</v>
      </c>
      <c r="DF10" s="109" t="s">
        <v>34</v>
      </c>
      <c r="DG10" s="109" t="s">
        <v>34</v>
      </c>
      <c r="DH10" s="109" t="s">
        <v>34</v>
      </c>
      <c r="DI10" s="109" t="s">
        <v>34</v>
      </c>
      <c r="DJ10" s="109" t="s">
        <v>34</v>
      </c>
      <c r="DK10" s="109" t="s">
        <v>34</v>
      </c>
      <c r="DL10" s="109" t="s">
        <v>34</v>
      </c>
      <c r="DM10" s="109" t="s">
        <v>34</v>
      </c>
      <c r="DN10" s="109" t="s">
        <v>34</v>
      </c>
      <c r="DO10" s="109" t="s">
        <v>34</v>
      </c>
      <c r="DP10" s="109" t="s">
        <v>34</v>
      </c>
      <c r="DQ10" s="109" t="s">
        <v>34</v>
      </c>
      <c r="DR10" s="109" t="s">
        <v>34</v>
      </c>
      <c r="DS10" s="109" t="s">
        <v>34</v>
      </c>
      <c r="DT10" s="109" t="s">
        <v>34</v>
      </c>
      <c r="DU10" s="109" t="s">
        <v>34</v>
      </c>
      <c r="DV10" s="109" t="s">
        <v>34</v>
      </c>
      <c r="DW10" s="109" t="s">
        <v>34</v>
      </c>
      <c r="DX10" s="109" t="s">
        <v>34</v>
      </c>
      <c r="DY10" s="109" t="s">
        <v>34</v>
      </c>
      <c r="DZ10" s="109" t="s">
        <v>34</v>
      </c>
      <c r="EA10" s="109" t="s">
        <v>34</v>
      </c>
      <c r="EB10" s="109" t="s">
        <v>34</v>
      </c>
      <c r="EC10" s="109" t="s">
        <v>34</v>
      </c>
      <c r="ED10" s="109" t="s">
        <v>34</v>
      </c>
      <c r="EE10" s="109" t="s">
        <v>34</v>
      </c>
      <c r="EF10" s="109" t="s">
        <v>34</v>
      </c>
      <c r="EG10" s="109" t="s">
        <v>34</v>
      </c>
      <c r="EH10" s="109" t="s">
        <v>34</v>
      </c>
      <c r="EI10" s="109" t="s">
        <v>34</v>
      </c>
      <c r="EJ10" s="109" t="s">
        <v>34</v>
      </c>
      <c r="EK10" s="109" t="s">
        <v>34</v>
      </c>
      <c r="EL10" s="109" t="s">
        <v>34</v>
      </c>
      <c r="EM10" s="109" t="s">
        <v>34</v>
      </c>
      <c r="EN10" s="109" t="s">
        <v>34</v>
      </c>
      <c r="EO10" s="109" t="s">
        <v>34</v>
      </c>
      <c r="EP10" s="109" t="e">
        <f>IF('Junio 2023'!K12&gt;'Junio 2023'!L12,'Junio 2023'!K12,'Junio 2023'!L12)</f>
        <v>#VALUE!</v>
      </c>
      <c r="EQ10" s="109" t="e">
        <f>IF('Julio 2023'!K12&gt;'Julio 2023'!L12,'Julio 2023'!K12,'Julio 2023'!L12)</f>
        <v>#VALUE!</v>
      </c>
      <c r="ER10" s="109" t="e">
        <f>IF('Agosto 2023'!K12&gt;'Agosto 2023'!L12,'Agosto 2023'!K12,'Agosto 2023'!L12)</f>
        <v>#VALUE!</v>
      </c>
      <c r="ES10" s="109" t="e">
        <f>IF('Setiembre 2023'!K12&gt;'Setiembre 2023'!L12,'Setiembre 2023'!K12,'Setiembre 2023'!L12)</f>
        <v>#VALUE!</v>
      </c>
      <c r="ET10" s="109" t="e">
        <f>IF('Octubre 2023'!K12&gt;'Octubre 2023'!L12,'Octubre 2023'!K12,'Octubre 2023'!L12)</f>
        <v>#VALUE!</v>
      </c>
      <c r="EU10" s="109" t="e">
        <f>IF('Noviembre 2023'!K12&gt;'Noviembre 2023'!L12,'Noviembre 2023'!K12,'Noviembre 2023'!L12)</f>
        <v>#VALUE!</v>
      </c>
      <c r="EV10" s="109" t="e">
        <f>IF('Diciembre 2023'!K12&gt;'Diciembre 2023'!L12,'Diciembre 2023'!K12,'Diciembre 2023'!L12)</f>
        <v>#VALUE!</v>
      </c>
      <c r="EW10" s="109" t="e">
        <f>IF('Enero 2024'!K12&gt;'Enero 2024'!L12,'Enero 2024'!K12,'Enero 2024'!L12)</f>
        <v>#VALUE!</v>
      </c>
      <c r="EX10" s="109" t="e">
        <f>IF('Febrero 2024'!K12&gt;'Febrero 2024'!L12,'Febrero 2024'!K12,'Febrero 2024'!L12)</f>
        <v>#VALUE!</v>
      </c>
      <c r="EY10" s="109" t="e">
        <f>IF('Marzo 2024'!K12&gt;'Marzo 2024'!L12,'Marzo 2024'!K12,'Marzo 2024'!L12)</f>
        <v>#VALUE!</v>
      </c>
      <c r="EZ10" s="109" t="e">
        <f>IF('Abril 2024'!K12&gt;'Abril 2024'!L12,'Abril 2024'!K12,'Abril 2024'!L12)</f>
        <v>#VALUE!</v>
      </c>
      <c r="FA10" s="109" t="e">
        <f>IF('Mayo 2024'!K12&gt;'Mayo 2024'!L12,'Mayo 2024'!K12,'Mayo 2024'!L12)</f>
        <v>#VALUE!</v>
      </c>
      <c r="FB10" s="109" t="e">
        <f>IF('Junio 2024'!K12&gt;'Junio 2024'!L12,'Junio 2024'!K12,'Junio 2024'!L12)</f>
        <v>#VALUE!</v>
      </c>
      <c r="FC10" s="109" t="e">
        <f>IF('Julio 2024'!K12&gt;'Julio 2024'!L12,'Julio 2024'!K12,'Julio 2024'!L12)</f>
        <v>#VALUE!</v>
      </c>
      <c r="FD10" s="109" t="e">
        <f>IF('Agosto 2024'!K12&gt;'Agosto 2024'!L12,'Agosto 2024'!K12,'Agosto 2024'!L12)</f>
        <v>#VALUE!</v>
      </c>
      <c r="FE10" s="109" t="e">
        <f>IF('Setiembre 2024'!K12&gt;'Setiembre 2024'!L12,'Setiembre 2024'!K12,'Setiembre 2024'!L12)</f>
        <v>#VALUE!</v>
      </c>
      <c r="FF10" s="109" t="e">
        <f>IF('Octubre 2024'!K12&gt;'Octubre 2024'!L12,'Octubre 2024'!K12,'Octubre 2024'!L12)</f>
        <v>#VALUE!</v>
      </c>
      <c r="FG10" s="109" t="e">
        <f>IF('Noviembre 2024'!K12&gt;'Noviembre 2024'!L12,'Noviembre 2024'!K12,'Noviembre 2024'!L12)</f>
        <v>#VALUE!</v>
      </c>
      <c r="FH10" s="109" t="e">
        <f>IF('Diciembre 2024'!K12&gt;'Diciembre 2024'!L12,'Diciembre 2024'!K12,'Diciembre 2024'!L12)</f>
        <v>#VALUE!</v>
      </c>
      <c r="FI10" s="109" t="e">
        <f>IF('Enero 2025'!K12&gt;'Enero 2025'!L12,'Enero 2025'!K12,'Enero 2025'!L12)</f>
        <v>#VALUE!</v>
      </c>
      <c r="FJ10" s="109" t="e">
        <f>IF('Febrero 2025'!K12&gt;'Febrero 2025'!L12,'Febrero 2025'!K12,'Febrero 2025'!L12)</f>
        <v>#VALUE!</v>
      </c>
      <c r="FK10" s="109" t="e">
        <f>IF('Marzo 2025'!K12&gt;'Marzo 2025'!L12,'Marzo 2025'!K12,'Marzo 2025'!L12)</f>
        <v>#VALUE!</v>
      </c>
      <c r="FL10" s="109" t="e">
        <f>IF('Abril 2025'!K12&gt;'Abril 2025'!L12,'Abril 2025'!K12,'Abril 2025'!L12)</f>
        <v>#VALUE!</v>
      </c>
    </row>
    <row r="11" spans="1:176" x14ac:dyDescent="0.2">
      <c r="A11" s="56">
        <v>9</v>
      </c>
      <c r="B11" s="100" t="s">
        <v>23</v>
      </c>
      <c r="C11" s="101" t="s">
        <v>30</v>
      </c>
      <c r="D11" s="56">
        <v>188581</v>
      </c>
      <c r="E11" s="56">
        <v>466891</v>
      </c>
      <c r="F11" s="88">
        <v>59</v>
      </c>
      <c r="G11" s="88"/>
      <c r="H11" s="24">
        <v>0</v>
      </c>
      <c r="I11" s="24"/>
      <c r="J11" s="24"/>
      <c r="K11" s="24"/>
      <c r="L11" s="24"/>
      <c r="M11" s="24"/>
      <c r="N11" s="24"/>
      <c r="O11" s="24"/>
      <c r="P11" s="24"/>
      <c r="Q11" s="106">
        <v>4.87</v>
      </c>
      <c r="R11" s="106" t="s">
        <v>38</v>
      </c>
      <c r="S11" s="106">
        <v>6.72</v>
      </c>
      <c r="T11" s="106">
        <v>5.29</v>
      </c>
      <c r="U11" s="106">
        <v>7.96</v>
      </c>
      <c r="V11" s="106">
        <v>9.5399999999999991</v>
      </c>
      <c r="W11" s="106">
        <v>9.83</v>
      </c>
      <c r="X11" s="106">
        <v>9.92</v>
      </c>
      <c r="Y11" s="106">
        <v>8.5399999999999991</v>
      </c>
      <c r="Z11" s="106">
        <v>7.76</v>
      </c>
      <c r="AA11" s="102">
        <v>14.03</v>
      </c>
      <c r="AB11" s="109">
        <v>5.9</v>
      </c>
      <c r="AC11" s="106">
        <v>3.39</v>
      </c>
      <c r="AD11" s="106">
        <v>4.0999999999999996</v>
      </c>
      <c r="AE11" s="106">
        <v>5.0999999999999996</v>
      </c>
      <c r="AF11" s="106">
        <v>7.03</v>
      </c>
      <c r="AG11" s="106">
        <v>12.45</v>
      </c>
      <c r="AH11" s="106" t="s">
        <v>49</v>
      </c>
      <c r="AI11" s="102">
        <v>12.39</v>
      </c>
      <c r="AJ11" s="109">
        <v>17.559999999999999</v>
      </c>
      <c r="AK11" s="106" t="s">
        <v>49</v>
      </c>
      <c r="AL11" s="106" t="s">
        <v>49</v>
      </c>
      <c r="AM11" s="106" t="s">
        <v>49</v>
      </c>
      <c r="AN11" s="106" t="s">
        <v>49</v>
      </c>
      <c r="AO11" s="106" t="s">
        <v>49</v>
      </c>
      <c r="AP11" s="109" t="s">
        <v>49</v>
      </c>
      <c r="AQ11" s="109" t="s">
        <v>49</v>
      </c>
      <c r="AR11" s="109" t="s">
        <v>49</v>
      </c>
      <c r="AS11" s="106" t="s">
        <v>49</v>
      </c>
      <c r="AT11" s="106" t="s">
        <v>49</v>
      </c>
      <c r="AU11" s="106" t="s">
        <v>49</v>
      </c>
      <c r="AV11" s="106" t="s">
        <v>49</v>
      </c>
      <c r="AW11" s="106" t="s">
        <v>49</v>
      </c>
      <c r="AX11" s="106" t="s">
        <v>49</v>
      </c>
      <c r="AY11" s="106" t="s">
        <v>49</v>
      </c>
      <c r="AZ11" s="106" t="s">
        <v>49</v>
      </c>
      <c r="BA11" s="106" t="s">
        <v>49</v>
      </c>
      <c r="BB11" s="120" t="s">
        <v>49</v>
      </c>
      <c r="BC11" s="106" t="s">
        <v>49</v>
      </c>
      <c r="BD11" s="109" t="s">
        <v>49</v>
      </c>
      <c r="BE11" s="109" t="s">
        <v>49</v>
      </c>
      <c r="BF11" s="109" t="s">
        <v>49</v>
      </c>
      <c r="BG11" s="109" t="s">
        <v>49</v>
      </c>
      <c r="BH11" s="109" t="s">
        <v>49</v>
      </c>
      <c r="BI11" s="108" t="s">
        <v>49</v>
      </c>
      <c r="BJ11" s="109" t="s">
        <v>49</v>
      </c>
      <c r="BK11" s="109" t="s">
        <v>49</v>
      </c>
      <c r="BL11" s="109" t="s">
        <v>49</v>
      </c>
      <c r="BM11" s="109" t="s">
        <v>49</v>
      </c>
      <c r="BN11" s="109" t="s">
        <v>49</v>
      </c>
      <c r="BO11" s="109" t="s">
        <v>49</v>
      </c>
      <c r="BP11" s="109" t="s">
        <v>49</v>
      </c>
      <c r="BQ11" s="109" t="s">
        <v>49</v>
      </c>
      <c r="BR11" s="109" t="s">
        <v>49</v>
      </c>
      <c r="BS11" s="109" t="s">
        <v>49</v>
      </c>
      <c r="BT11" s="109" t="s">
        <v>49</v>
      </c>
      <c r="BU11" s="109" t="s">
        <v>49</v>
      </c>
      <c r="BV11" s="109" t="s">
        <v>49</v>
      </c>
      <c r="BW11" s="109" t="s">
        <v>49</v>
      </c>
      <c r="BX11" s="109" t="s">
        <v>49</v>
      </c>
      <c r="BY11" s="109" t="s">
        <v>49</v>
      </c>
      <c r="BZ11" s="109" t="s">
        <v>49</v>
      </c>
      <c r="CA11" s="109" t="s">
        <v>49</v>
      </c>
      <c r="CB11" s="109" t="s">
        <v>49</v>
      </c>
      <c r="CC11" s="109" t="s">
        <v>49</v>
      </c>
      <c r="CD11" s="109" t="s">
        <v>49</v>
      </c>
      <c r="CE11" s="109" t="s">
        <v>49</v>
      </c>
      <c r="CF11" s="109" t="s">
        <v>49</v>
      </c>
      <c r="CG11" s="109" t="s">
        <v>49</v>
      </c>
      <c r="CH11" s="109" t="s">
        <v>49</v>
      </c>
      <c r="CI11" s="109" t="s">
        <v>49</v>
      </c>
      <c r="CJ11" s="109" t="s">
        <v>49</v>
      </c>
      <c r="CK11" s="109" t="s">
        <v>49</v>
      </c>
      <c r="CL11" s="109" t="s">
        <v>49</v>
      </c>
      <c r="CM11" s="109" t="s">
        <v>49</v>
      </c>
      <c r="CN11" s="109" t="s">
        <v>49</v>
      </c>
      <c r="CO11" s="109" t="s">
        <v>49</v>
      </c>
      <c r="CP11" s="109" t="s">
        <v>49</v>
      </c>
      <c r="CQ11" s="109" t="s">
        <v>49</v>
      </c>
      <c r="CR11" s="109" t="s">
        <v>49</v>
      </c>
      <c r="CS11" s="109" t="s">
        <v>49</v>
      </c>
      <c r="CT11" s="109" t="s">
        <v>49</v>
      </c>
      <c r="CU11" s="109" t="s">
        <v>49</v>
      </c>
      <c r="CV11" s="109" t="s">
        <v>49</v>
      </c>
      <c r="CW11" s="109" t="s">
        <v>49</v>
      </c>
      <c r="CX11" s="109" t="s">
        <v>49</v>
      </c>
      <c r="CY11" s="109" t="s">
        <v>49</v>
      </c>
      <c r="CZ11" s="109" t="s">
        <v>49</v>
      </c>
      <c r="DA11" s="109" t="s">
        <v>49</v>
      </c>
      <c r="DB11" s="109" t="s">
        <v>49</v>
      </c>
      <c r="DC11" s="109" t="s">
        <v>49</v>
      </c>
      <c r="DD11" s="109" t="s">
        <v>34</v>
      </c>
      <c r="DE11" s="109" t="s">
        <v>34</v>
      </c>
      <c r="DF11" s="109" t="s">
        <v>34</v>
      </c>
      <c r="DG11" s="109" t="s">
        <v>34</v>
      </c>
      <c r="DH11" s="109" t="s">
        <v>34</v>
      </c>
      <c r="DI11" s="109" t="s">
        <v>34</v>
      </c>
      <c r="DJ11" s="109" t="s">
        <v>34</v>
      </c>
      <c r="DK11" s="109" t="s">
        <v>34</v>
      </c>
      <c r="DL11" s="109" t="s">
        <v>34</v>
      </c>
      <c r="DM11" s="109" t="s">
        <v>34</v>
      </c>
      <c r="DN11" s="109" t="s">
        <v>34</v>
      </c>
      <c r="DO11" s="109" t="s">
        <v>34</v>
      </c>
      <c r="DP11" s="109" t="s">
        <v>34</v>
      </c>
      <c r="DQ11" s="109" t="s">
        <v>34</v>
      </c>
      <c r="DR11" s="109" t="s">
        <v>34</v>
      </c>
      <c r="DS11" s="109" t="s">
        <v>34</v>
      </c>
      <c r="DT11" s="109" t="s">
        <v>34</v>
      </c>
      <c r="DU11" s="109" t="s">
        <v>34</v>
      </c>
      <c r="DV11" s="109" t="s">
        <v>34</v>
      </c>
      <c r="DW11" s="109" t="s">
        <v>34</v>
      </c>
      <c r="DX11" s="109" t="s">
        <v>34</v>
      </c>
      <c r="DY11" s="109" t="s">
        <v>34</v>
      </c>
      <c r="DZ11" s="109" t="s">
        <v>34</v>
      </c>
      <c r="EA11" s="109" t="s">
        <v>34</v>
      </c>
      <c r="EB11" s="109" t="s">
        <v>34</v>
      </c>
      <c r="EC11" s="109" t="s">
        <v>34</v>
      </c>
      <c r="ED11" s="109" t="s">
        <v>34</v>
      </c>
      <c r="EE11" s="109" t="s">
        <v>34</v>
      </c>
      <c r="EF11" s="109" t="s">
        <v>34</v>
      </c>
      <c r="EG11" s="109" t="s">
        <v>34</v>
      </c>
      <c r="EH11" s="109" t="s">
        <v>34</v>
      </c>
      <c r="EI11" s="109" t="s">
        <v>34</v>
      </c>
      <c r="EJ11" s="109" t="s">
        <v>34</v>
      </c>
      <c r="EK11" s="109" t="s">
        <v>34</v>
      </c>
      <c r="EL11" s="109" t="s">
        <v>34</v>
      </c>
      <c r="EM11" s="109" t="s">
        <v>34</v>
      </c>
      <c r="EN11" s="109" t="s">
        <v>34</v>
      </c>
      <c r="EO11" s="109" t="s">
        <v>34</v>
      </c>
      <c r="EP11" s="109">
        <f>IF('Junio 2023'!K13&gt;'Junio 2023'!L13,'Junio 2023'!K13,'Junio 2023'!L13)</f>
        <v>0</v>
      </c>
      <c r="EQ11" s="109">
        <f>IF('Julio 2023'!K13&gt;'Julio 2023'!L13,'Julio 2023'!K13,'Julio 2023'!L13)</f>
        <v>0</v>
      </c>
      <c r="ER11" s="109">
        <f>IF('Agosto 2023'!K13&gt;'Agosto 2023'!L13,'Agosto 2023'!K13,'Agosto 2023'!L13)</f>
        <v>0</v>
      </c>
      <c r="ES11" s="109">
        <f>IF('Setiembre 2023'!K13&gt;'Setiembre 2023'!L13,'Setiembre 2023'!K13,'Setiembre 2023'!L13)</f>
        <v>0</v>
      </c>
      <c r="ET11" s="109">
        <f>IF('Octubre 2023'!K13&gt;'Octubre 2023'!L13,'Octubre 2023'!K13,'Octubre 2023'!L13)</f>
        <v>0</v>
      </c>
      <c r="EU11" s="109">
        <f>IF('Noviembre 2023'!K13&gt;'Noviembre 2023'!L13,'Noviembre 2023'!K13,'Noviembre 2023'!L13)</f>
        <v>0</v>
      </c>
      <c r="EV11" s="109">
        <f>IF('Diciembre 2023'!K13&gt;'Diciembre 2023'!L13,'Diciembre 2023'!K13,'Diciembre 2023'!L13)</f>
        <v>0</v>
      </c>
      <c r="EW11" s="109">
        <f>IF('Enero 2024'!K13&gt;'Enero 2024'!L13,'Enero 2024'!K13,'Enero 2024'!L13)</f>
        <v>0</v>
      </c>
      <c r="EX11" s="109">
        <f>IF('Febrero 2024'!K13&gt;'Febrero 2024'!L13,'Febrero 2024'!K13,'Febrero 2024'!L13)</f>
        <v>0</v>
      </c>
      <c r="EY11" s="109">
        <f>IF('Marzo 2024'!K13&gt;'Marzo 2024'!L13,'Marzo 2024'!K13,'Marzo 2024'!L13)</f>
        <v>0</v>
      </c>
      <c r="EZ11" s="109">
        <f>IF('Abril 2024'!K13&gt;'Abril 2024'!L13,'Abril 2024'!K13,'Abril 2024'!L13)</f>
        <v>0</v>
      </c>
      <c r="FA11" s="109">
        <f>IF('Mayo 2024'!K13&gt;'Mayo 2024'!L13,'Mayo 2024'!K13,'Mayo 2024'!L13)</f>
        <v>0</v>
      </c>
      <c r="FB11" s="109">
        <f>IF('Junio 2024'!K13&gt;'Junio 2024'!L13,'Junio 2024'!K13,'Junio 2024'!L13)</f>
        <v>0</v>
      </c>
      <c r="FC11" s="109">
        <f>IF('Julio 2024'!K13&gt;'Julio 2024'!L13,'Julio 2024'!K13,'Julio 2024'!L13)</f>
        <v>0</v>
      </c>
      <c r="FD11" s="109"/>
      <c r="FE11" s="109">
        <f>IF('Setiembre 2024'!K13&gt;'Setiembre 2024'!L13,'Setiembre 2024'!K13,'Setiembre 2024'!L13)</f>
        <v>0</v>
      </c>
      <c r="FF11" s="109" t="e">
        <f>IF('Octubre 2024'!K13&gt;'Octubre 2024'!L13,'Octubre 2024'!K13,'Octubre 2024'!L13)</f>
        <v>#VALUE!</v>
      </c>
      <c r="FG11" s="109" t="e">
        <f>IF('Noviembre 2024'!K13&gt;'Noviembre 2024'!L13,'Noviembre 2024'!K13,'Noviembre 2024'!L13)</f>
        <v>#VALUE!</v>
      </c>
      <c r="FH11" s="109" t="e">
        <f>IF('Diciembre 2024'!K13&gt;'Diciembre 2024'!L13,'Diciembre 2024'!K13,'Diciembre 2024'!L13)</f>
        <v>#VALUE!</v>
      </c>
      <c r="FI11" s="109" t="e">
        <f>IF('Enero 2025'!K13&gt;'Enero 2025'!L13,'Enero 2025'!K13,'Enero 2025'!L13)</f>
        <v>#VALUE!</v>
      </c>
      <c r="FJ11" s="109" t="e">
        <f>IF('Febrero 2025'!K13&gt;'Febrero 2025'!L13,'Febrero 2025'!K13,'Febrero 2025'!L13)</f>
        <v>#VALUE!</v>
      </c>
      <c r="FK11" s="109" t="e">
        <f>IF('Marzo 2025'!K13&gt;'Marzo 2025'!L13,'Marzo 2025'!K13,'Marzo 2025'!L13)</f>
        <v>#VALUE!</v>
      </c>
      <c r="FL11" s="109" t="e">
        <f>IF('Abril 2025'!K13&gt;'Abril 2025'!L13,'Abril 2025'!K13,'Abril 2025'!L13)</f>
        <v>#VALUE!</v>
      </c>
    </row>
    <row r="12" spans="1:176" x14ac:dyDescent="0.2">
      <c r="A12" s="56">
        <v>10</v>
      </c>
      <c r="B12" s="100" t="s">
        <v>33</v>
      </c>
      <c r="C12" s="101" t="s">
        <v>30</v>
      </c>
      <c r="D12" s="56">
        <v>189077</v>
      </c>
      <c r="E12" s="56">
        <v>466777</v>
      </c>
      <c r="F12" s="88">
        <v>47</v>
      </c>
      <c r="G12" s="88">
        <v>23</v>
      </c>
      <c r="H12" s="24">
        <v>0.56999999999999995</v>
      </c>
      <c r="I12" s="24"/>
      <c r="J12" s="24"/>
      <c r="K12" s="24"/>
      <c r="L12" s="24"/>
      <c r="M12" s="24"/>
      <c r="N12" s="24"/>
      <c r="O12" s="24"/>
      <c r="P12" s="24"/>
      <c r="Q12" s="104">
        <v>7.5499999999999989</v>
      </c>
      <c r="R12" s="104">
        <v>7.6899999999999995</v>
      </c>
      <c r="S12" s="104">
        <v>7.1</v>
      </c>
      <c r="T12" s="109">
        <v>8.02</v>
      </c>
      <c r="U12" s="102">
        <v>8.879999999999999</v>
      </c>
      <c r="V12" s="104">
        <v>10.18</v>
      </c>
      <c r="W12" s="104">
        <v>10.69</v>
      </c>
      <c r="X12" s="104">
        <v>11.629999999999999</v>
      </c>
      <c r="Y12" s="104">
        <v>11.73</v>
      </c>
      <c r="Z12" s="104">
        <v>9.879999999999999</v>
      </c>
      <c r="AA12" s="104">
        <v>8.98</v>
      </c>
      <c r="AB12" s="104">
        <v>9.41</v>
      </c>
      <c r="AC12" s="109">
        <v>7.14</v>
      </c>
      <c r="AD12" s="104">
        <v>7.0699999999999994</v>
      </c>
      <c r="AE12" s="104">
        <v>7.7899999999999991</v>
      </c>
      <c r="AF12" s="104">
        <v>9.31</v>
      </c>
      <c r="AG12" s="102">
        <v>10.01</v>
      </c>
      <c r="AH12" s="102">
        <v>10.61</v>
      </c>
      <c r="AI12" s="102">
        <v>11.14</v>
      </c>
      <c r="AJ12" s="102">
        <v>12.18</v>
      </c>
      <c r="AK12" s="102">
        <v>11.58</v>
      </c>
      <c r="AL12" s="102">
        <v>10.629999999999999</v>
      </c>
      <c r="AM12" s="102">
        <v>10.61</v>
      </c>
      <c r="AN12" s="102">
        <v>10.18</v>
      </c>
      <c r="AO12" s="109">
        <v>8.17</v>
      </c>
      <c r="AP12" s="109">
        <v>7.84</v>
      </c>
      <c r="AQ12" s="110">
        <v>8.7199999999999989</v>
      </c>
      <c r="AR12" s="109">
        <v>5.26</v>
      </c>
      <c r="AS12" s="102">
        <v>10.6</v>
      </c>
      <c r="AT12" s="102">
        <v>11.15</v>
      </c>
      <c r="AU12" s="109">
        <v>8.15</v>
      </c>
      <c r="AV12" s="102">
        <v>12.03</v>
      </c>
      <c r="AW12" s="109">
        <v>13.57</v>
      </c>
      <c r="AX12" s="102">
        <v>12.03</v>
      </c>
      <c r="AY12" s="102">
        <v>11.83</v>
      </c>
      <c r="AZ12" s="102">
        <v>11.76</v>
      </c>
      <c r="BA12" s="110">
        <v>11.629999999999999</v>
      </c>
      <c r="BB12" s="102">
        <v>10.02</v>
      </c>
      <c r="BC12" s="110">
        <v>10.210000000000001</v>
      </c>
      <c r="BD12" s="109">
        <v>8.85</v>
      </c>
      <c r="BE12" s="125">
        <v>9.61</v>
      </c>
      <c r="BF12" s="110">
        <v>10.43</v>
      </c>
      <c r="BG12" s="125">
        <v>12.27</v>
      </c>
      <c r="BH12" s="125">
        <v>12.81</v>
      </c>
      <c r="BI12" s="110">
        <v>12.52</v>
      </c>
      <c r="BJ12" s="125">
        <v>11.37</v>
      </c>
      <c r="BK12" s="109">
        <v>11.56</v>
      </c>
      <c r="BL12" s="109">
        <v>10.4</v>
      </c>
      <c r="BM12" s="125">
        <v>8.6999999999999993</v>
      </c>
      <c r="BN12" s="108">
        <f>IF('Octubre 2016'!K14&gt;'Octubre 2016'!L14,'Octubre 2016'!K14,'Octubre 2016'!L14)</f>
        <v>6.84</v>
      </c>
      <c r="BO12" s="125">
        <f>IF('Noviembre 2016'!K14&gt;'Noviembre 2016'!L14,'Noviembre 2016'!K14,'Noviembre 2016'!L14)</f>
        <v>8.57</v>
      </c>
      <c r="BP12" s="125">
        <f>IF('Diciembre 2016'!K14&gt;'Diciembre 2016'!L14,'Diciembre 2016'!K14,'Diciembre 2016'!L14)</f>
        <v>7.67</v>
      </c>
      <c r="BQ12" s="126"/>
      <c r="BR12" s="125">
        <f>IF('Febrero 2017'!K14&gt;'Febrero 2017'!L14,'Febrero 2017'!K14,'Febrero 2017'!L14)</f>
        <v>10.14</v>
      </c>
      <c r="BS12" s="125">
        <f>IF('Marzo 2017'!K14&gt;'Marzo 2017'!K14,'Marzo 2017'!K14,'Marzo 2017'!L14)</f>
        <v>10.84</v>
      </c>
      <c r="BT12" s="126">
        <f>IF('Abril 2017'!K14&gt;'Abril 2017'!L14,'Abril 2017'!K14,'Abril 2017'!L14)</f>
        <v>11.379999999999999</v>
      </c>
      <c r="BU12" s="126">
        <f>IF('Mayo 2017'!K14&gt;'Mayo 2017'!L14,'Mayo 2017'!K14,'Mayo 2017'!L14)</f>
        <v>11.34</v>
      </c>
      <c r="BV12" s="125">
        <f>IF('Junio 2017'!K14&gt;'Junio 2017'!L14,'Junio 2017'!K14,'Junio 2017'!L14)</f>
        <v>12.36</v>
      </c>
      <c r="BW12" s="125">
        <f>IF('Julio 2017'!K14&gt;'Julio 2017'!L14,'Julio 2017'!K14,'Julio 2017'!L14)</f>
        <v>9.5299999999999994</v>
      </c>
      <c r="BX12" s="125">
        <f>IF('Agosto 2017'!K14&gt;'Agosto 2017'!L14,'Agosto 2017'!K14,'Agosto 2017'!L14)</f>
        <v>9.26</v>
      </c>
      <c r="BY12" s="126">
        <f>IF('Setiembre 2017'!K14&gt;'Setiembre 2017'!L14,'Setiembre 2017'!K14,'Setiembre 2017'!L14)</f>
        <v>9.2999999999999989</v>
      </c>
      <c r="BZ12" s="126">
        <f>IF('Octubre 2017'!K14&gt;'Octubre 2017'!L14,'Octubre 2017'!K14,'Octubre 2017'!L14)</f>
        <v>7.31</v>
      </c>
      <c r="CA12" s="125">
        <f>IF('Noviembre 2017'!K14&gt;'Noviembre 2017'!L14,'Noviembre 2017'!K14,'Noviembre 2017'!L14)</f>
        <v>8.59</v>
      </c>
      <c r="CB12" s="125">
        <f>IF('Diciembre 2017'!K14&gt;'Diciembre 2017'!L14,'Diciembre 2017'!K14,'Diciembre 2017'!L14)</f>
        <v>8.32</v>
      </c>
      <c r="CC12" s="125">
        <f>IF('Enero 2018'!K14&gt;'Enero 2018'!L14,'Enero 2018'!K14,'Enero 2018'!L14)</f>
        <v>9.59</v>
      </c>
      <c r="CD12" s="125">
        <f>IF('Febrero 2018'!K14&gt;'Febrero 2018'!L14,'Febrero 2018'!K14,'Febrero 2018'!L14)</f>
        <v>9.9699999999999989</v>
      </c>
      <c r="CE12" s="125">
        <f>IF('Marzo 2018'!K14&gt;'Marzo 2018'!L14,'Marzo 2018'!K14,'Marzo 2018'!L14)</f>
        <v>10.879999999999999</v>
      </c>
      <c r="CF12" s="109">
        <f>IF('Abril 2018'!K14&gt;'Abril 2018'!L14,'Abril 2018'!K14,'Abril 2018'!L14)</f>
        <v>11.34</v>
      </c>
      <c r="CG12" s="109">
        <f>IF('Mayo 2018'!K14&gt;'Mayo 2018'!L14,'Mayo 2018'!K14,'Mayo 2018'!L14)</f>
        <v>12.15</v>
      </c>
      <c r="CH12" s="109">
        <f>IF('Junio 2018'!K14&gt;'Junio 2018'!L14,'Junio 2018'!K14,'Junio 2018'!L14)</f>
        <v>11.58</v>
      </c>
      <c r="CI12" s="109" t="str">
        <f>IF('Julio 2018'!K14&gt;'Julio 2018'!L14,'Julio 2018'!K14,'Julio 2018'!L14)</f>
        <v>asada no disponible</v>
      </c>
      <c r="CJ12" s="109">
        <f>IF('Agosto 2018'!K14&gt;'Agosto 2018'!L14,'Agosto 2018'!K14,'Agosto 2018'!L14)</f>
        <v>10.1</v>
      </c>
      <c r="CK12" s="125"/>
      <c r="CL12" s="109">
        <f>IF('Octubre 2018'!K14&gt;'Octubre 2018'!L14,'Octubre 2018'!K14,'Octubre 2018'!L14)</f>
        <v>6.2799999999999994</v>
      </c>
      <c r="CM12" s="109">
        <f>IF('Noviembre 2018'!K14&gt;'Noviembre 2018'!L14,'Noviembre 2018'!K14,'Noviembre 2018'!L14)</f>
        <v>8.32</v>
      </c>
      <c r="CN12" s="109">
        <f>IF('Diciembre 2018'!K14&gt;'Diciembre 2018'!L14,'Diciembre 2018'!K14,'Diciembre 2018'!L14)</f>
        <v>9.2799999999999994</v>
      </c>
      <c r="CO12" s="125">
        <f>IF('Enero 2019'!K14&gt;'Enero 2019'!L14,'Enero 2019'!K14,'Enero 2019'!L14)</f>
        <v>10.94</v>
      </c>
      <c r="CP12" s="125">
        <f>IF('Febrero 2019'!K14&gt;'Febrero 2019'!L14,'Febrero 2019'!K14,'Febrero 2019'!L14)</f>
        <v>11.33</v>
      </c>
      <c r="CQ12" s="109">
        <f>IF('Marzo 2019'!K14&gt;'Marzo 2019'!L14,'Marzo 2019'!K14,'Marzo 2019'!L14)</f>
        <v>13.25</v>
      </c>
      <c r="CR12" s="125">
        <f>IF('Abril 2019'!K14&gt;'Abril 2019'!L14,'Abril 2019'!K14,'Abril 2019'!L14)</f>
        <v>12.95</v>
      </c>
      <c r="CS12" s="109">
        <f>IF('Mayo 2019'!K14&gt;'Mayo 2019'!L14,'Mayo 2019'!K14,'Mayo 2019'!L14)</f>
        <v>12.65</v>
      </c>
      <c r="CT12" s="125">
        <f>IF('Junio 2019'!K14&gt;'Junio 2019'!L14,'Junio 2019'!K14,'Junio 2019'!L14)</f>
        <v>12.03</v>
      </c>
      <c r="CU12" s="109">
        <f>IF('julio 2019'!K14&gt;'julio 2019'!L14,'julio 2019'!K14,'julio 2019'!L14)</f>
        <v>12</v>
      </c>
      <c r="CV12" s="109">
        <f>IF('Agosto 2019'!K14&gt;'Agosto 2019'!L14,'Agosto 2019'!K14,'Agosto 2019'!L14)</f>
        <v>9.73</v>
      </c>
      <c r="CW12" s="109">
        <f>IF('Setiembre 2019'!K14&gt;'Setiembre 2019'!L14,'Setiembre 2019'!K14,'Setiembre 2019'!L14)</f>
        <v>9.84</v>
      </c>
      <c r="CX12" s="109">
        <f>IF('Octubre 2019'!K14&gt;'Octubre 2019'!L14,'Octubre 2019'!K14,'Octubre 2019'!L14)</f>
        <v>8.129999999999999</v>
      </c>
      <c r="CY12" s="109">
        <f>IF('Noviembre 2019'!K14&gt;'Noviembre 2019'!L14,'Noviembre 2019'!K14,'Noviembre 2019'!L14)</f>
        <v>9.2799999999999994</v>
      </c>
      <c r="CZ12" s="109">
        <f>IF('Diciembre 2019'!K14&gt;'Diciembre 2019'!L14,'Diciembre 2019'!K14,'Diciembre 2019'!L14)</f>
        <v>9.65</v>
      </c>
      <c r="DA12" s="109">
        <f>IF('Enero 2020'!K14&gt;'Enero 2020'!L14,'Enero 2020'!K14,'Enero 2020'!L14)</f>
        <v>11.28</v>
      </c>
      <c r="DB12" s="109">
        <f>IF('Febrero 2020'!K14&gt;'Febrero 2020'!L14,'Febrero 2020'!K14,'Febrero 2020'!L14)</f>
        <v>12</v>
      </c>
      <c r="DC12" s="109">
        <f>IF('Marzo 2020'!K14&gt;'Marzo 2020'!L14,'Marzo 2020'!K14,'Marzo 2020'!L14)</f>
        <v>12.75</v>
      </c>
      <c r="DD12" s="109">
        <f>IF('Abril 2020'!K14&gt;'Abril 2020'!L14,'Abril 2020'!K14,'Abril 2020'!L14)</f>
        <v>13.459999999999999</v>
      </c>
      <c r="DE12">
        <v>13.96</v>
      </c>
      <c r="DF12" s="109">
        <f>IF('Junio 2020'!K14&gt;'Junio 2020'!L14,'Junio 2020'!K14,'Junio 2020'!L14)</f>
        <v>12.209999999999999</v>
      </c>
      <c r="DG12" s="109">
        <f>IF('Julio 2020'!K14&gt;'Julio 2020'!L14,'Julio 2020'!K14,'Julio 2020'!L14)</f>
        <v>10.61</v>
      </c>
      <c r="DH12" s="109">
        <f>IF('Agosto 2020'!K14&gt;'Agosto 2020'!L14,'Agosto 2020'!K14,'Agosto 2020'!L14)</f>
        <v>9.67</v>
      </c>
      <c r="DI12" s="109">
        <f>IF('Setiembre 2020'!K14&gt;'Setiembre 2020'!L14,'Setiembre 2020'!K14,'Setiembre 2020'!L14)</f>
        <v>8.93</v>
      </c>
      <c r="DJ12" s="109">
        <f>IF('Octubre 2020'!K14&gt;'Octubre 2020'!L14,'Octubre 2020'!K14,'Octubre 2020'!L14)</f>
        <v>8.1999999999999993</v>
      </c>
      <c r="DK12" s="109">
        <f>IF('Noviembre 2020'!K14&gt;'Noviembre 2020'!L14,'Noviembre 2020'!K14,'Noviembre 2020'!L14)</f>
        <v>6.34</v>
      </c>
      <c r="DL12" s="109">
        <f>IF('Diciembre 2020'!K14&gt;'Diciembre 2020'!L14,'Diciembre 2020'!K14,'Diciembre 2020'!L14)</f>
        <v>9.32</v>
      </c>
      <c r="DM12" s="109">
        <f>IF('Enero 2021'!K14&gt;'Enero 2021'!L14,'Enero 2021'!K14,'Enero 2021'!L14)</f>
        <v>7.43</v>
      </c>
      <c r="DN12" s="109">
        <f>IF('Febrero 2021'!K14&gt;'Febrero 2021'!L14,'Febrero 2021'!K14,'Febrero 2021'!L14)</f>
        <v>11.42</v>
      </c>
      <c r="DO12" s="109">
        <f>IF('Marzo 2021'!K14&gt;'Marzo 2021'!L14,'Marzo 2021'!K14,'Marzo 2021'!L14)</f>
        <v>11.41</v>
      </c>
      <c r="DP12" s="109">
        <f>IF('Abril 2021'!K14&gt;'Abril 2021'!L14,'Abril 2021'!K14,'Abril 2021'!L14)</f>
        <v>12.32</v>
      </c>
      <c r="DQ12" s="109">
        <f>IF('Mayo 2021'!K14&gt;'Mayo 2021'!L14,'Mayo 2021'!K14,'Mayo 2021'!L14)</f>
        <v>12.03</v>
      </c>
      <c r="DR12" s="109">
        <f>IF('Junio 2021'!K14&gt;'Junio 2021'!L14,'Junio 2021'!K14,'Junio 2021'!L14)</f>
        <v>11.19</v>
      </c>
      <c r="DS12" s="109">
        <f>IF('Julio 2021'!K14&gt;'Julio 2021'!L14,'Julio 2021'!K14,'Julio 2021'!L14)</f>
        <v>11.629999999999999</v>
      </c>
      <c r="DT12" s="109">
        <f>IF('Agosto 2021'!K14&gt;'Agosto 2021'!L14,'Agosto 2021'!K14,'Agosto 2021'!L14)</f>
        <v>11.17</v>
      </c>
      <c r="DU12" s="109">
        <f>IF('Setiembre 2021'!K14&gt;'Setiembre 2021'!L14,'Setiembre 2021'!K14,'Setiembre 2021'!L14)</f>
        <v>7.1499999999999995</v>
      </c>
      <c r="DV12" s="109">
        <f>IF('Octubre 2021'!K14&gt;'Octubre 2021'!L14,'Octubre 2021'!K14,'Octubre 2021'!L14)</f>
        <v>8.74</v>
      </c>
      <c r="DW12" s="109">
        <f>IF('Noviembre 2021'!K14&gt;'Noviembre 2021'!L14,'Noviembre 2021'!K14,'Noviembre 2021'!L14)</f>
        <v>9.2099999999999991</v>
      </c>
      <c r="DX12" s="109">
        <f>IF('Diciembre 2021'!K14&gt;'Diciembre 2021'!L14,'Diciembre 2021'!K14,'Diciembre 2021'!L14)</f>
        <v>10.029999999999999</v>
      </c>
      <c r="DY12" s="109">
        <f>IF('Enero 2022'!K14&gt;'Enero 2022'!L14,'Enero 2022'!K14,'Enero 2022'!L14)</f>
        <v>10.7</v>
      </c>
      <c r="DZ12" s="109">
        <f>IF('Febrero 2022'!K14&gt;'Febrero 2022'!L14,'Febrero 2022'!K14,'Febrero 2022'!L14)</f>
        <v>11.07</v>
      </c>
      <c r="EA12" s="109">
        <f>IF('Marzo 2022'!K14&gt;'Marzo 2022'!L14,'Marzo 2022'!K14,'Marzo 2022'!L14)</f>
        <v>11.98</v>
      </c>
      <c r="EB12" s="109">
        <f>IF('Abril 2022'!K14&gt;'Abril 2022'!L14,'Abril 2022'!K14,'Abril 2022'!L14)</f>
        <v>11.78</v>
      </c>
      <c r="EC12" s="109">
        <f>IF('Mayo 2022'!K14&gt;'Mayo 2022'!L14,'Mayo 2022'!K14,'Mayo 2022'!L14)</f>
        <v>11.73</v>
      </c>
      <c r="ED12" s="109">
        <f>IF('Junio 2022'!K14&gt;'Junio 2022'!L14,'Junio 2022'!K14,'Junio 2022'!L14)</f>
        <v>7.92</v>
      </c>
      <c r="EE12" s="109">
        <f>IF('Julio 2022'!K14&gt;'Julio 2022'!L14,'Julio 2022'!K14,'Julio 2022'!L14)</f>
        <v>8.23</v>
      </c>
      <c r="EF12" s="109">
        <f>IF('Agosto 2022'!K14&gt;'Agosto 2022'!L14,'Agosto 2022'!K14,'Agosto 2022'!L14)</f>
        <v>8.35</v>
      </c>
      <c r="EG12" s="109">
        <f>IF('Setiembre 2022'!K14&gt;'Setiembre 2022'!L14,'Setiembre 2022'!K14,'Setiembre 2022'!L14)</f>
        <v>7.8100000000000005</v>
      </c>
      <c r="EH12" s="109">
        <f>IF('Octubre 2022'!K14&gt;'Octubre 2022'!L14,'Octubre 2022'!K14,'Octubre 2022'!L14)</f>
        <v>7.629999999999999</v>
      </c>
      <c r="EI12" s="109">
        <f>IF('Noviembre 2022'!K14&gt;'Noviembre 2022'!L14,'Noviembre 2022'!K14,'Noviembre 2022'!L14)</f>
        <v>8.08</v>
      </c>
      <c r="EJ12" s="109">
        <f>IF('Diciembre 2022'!K14&gt;'Diciembre 2022'!L14,'Diciembre 2022'!K14,'Diciembre 2022'!L14)</f>
        <v>9.0399999999999991</v>
      </c>
      <c r="EK12" s="109">
        <f>IF('Enero 2023'!K14&gt;'Enero 2023'!L14,'Enero 2023'!K14,'Enero 2023'!L14)</f>
        <v>12.18</v>
      </c>
      <c r="EL12" s="109">
        <f>IF('Febrero 2023'!K14&gt;'Febrero 2023'!L14,'Febrero 2023'!K14,'Febrero 2023'!L14)</f>
        <v>11.629999999999999</v>
      </c>
      <c r="EM12" s="109">
        <f>IF('Marzo 2023'!K14&gt;'Marzo 2023'!L14,'Marzo 2023'!K14,'Marzo 2023'!L14)</f>
        <v>18.669999999999998</v>
      </c>
      <c r="EN12" s="109">
        <f>IF('Abril 2023'!K14&gt;'Abril 2023'!L14,'Abril 2023'!K14,'Abril 2023'!L14)</f>
        <v>12.459999999999999</v>
      </c>
      <c r="EO12" s="109">
        <f>IF('Mayo 2023'!K14&gt;'Mayo 2023'!L14,'Mayo 2023'!K14,'Mayo 2023'!L14)</f>
        <v>12.969999999999999</v>
      </c>
      <c r="EP12" s="109">
        <f>IF('Junio 2023'!K14&gt;'Junio 2023'!L14,'Junio 2023'!K14,'Junio 2023'!L14)</f>
        <v>13.11</v>
      </c>
      <c r="EQ12" s="109">
        <f>IF('Julio 2023'!K14&gt;'Julio 2023'!L14,'Julio 2023'!K14,'Julio 2023'!L14)</f>
        <v>12.709999999999999</v>
      </c>
      <c r="ER12" s="109">
        <f>IF('Agosto 2023'!K14&gt;'Agosto 2023'!L14,'Agosto 2023'!K14,'Agosto 2023'!L14)</f>
        <v>13.27</v>
      </c>
      <c r="ES12" s="109">
        <f>IF('Setiembre 2023'!K14&gt;'Setiembre 2023'!L14,'Setiembre 2023'!K14,'Setiembre 2023'!L14)</f>
        <v>11.01</v>
      </c>
      <c r="ET12" s="109">
        <f>IF('Octubre 2023'!K14&gt;'Octubre 2023'!L14,'Octubre 2023'!K14,'Octubre 2023'!L14)</f>
        <v>9.3699999999999992</v>
      </c>
      <c r="EU12" s="109">
        <f>IF('Noviembre 2023'!K14&gt;'Noviembre 2023'!L14,'Noviembre 2023'!K14,'Noviembre 2023'!L14)</f>
        <v>9.2199999999999989</v>
      </c>
      <c r="EV12" s="109">
        <f>IF('Diciembre 2023'!K14&gt;'Diciembre 2023'!L14,'Diciembre 2023'!K14,'Diciembre 2023'!L14)</f>
        <v>9.9699999999999989</v>
      </c>
      <c r="EW12" s="109">
        <f>IF('Enero 2024'!K14&gt;'Enero 2024'!L14,'Enero 2024'!K14,'Enero 2024'!L14)</f>
        <v>11</v>
      </c>
      <c r="EX12" s="109">
        <f>IF('Febrero 2024'!K14&gt;'Febrero 2024'!L14,'Febrero 2024'!K14,'Febrero 2024'!L14)</f>
        <v>11.52</v>
      </c>
      <c r="EY12" s="109">
        <f>IF('Marzo 2024'!K14&gt;'Marzo 2024'!L14,'Marzo 2024'!K14,'Marzo 2024'!L14)</f>
        <v>-0.56999999999999995</v>
      </c>
      <c r="EZ12" s="109">
        <f>IF('Abril 2024'!K14&gt;'Abril 2024'!L14,'Abril 2024'!K14,'Abril 2024'!L14)</f>
        <v>13.459999999999999</v>
      </c>
      <c r="FA12" s="109">
        <f>IF('Mayo 2024'!K14&gt;'Mayo 2024'!L14,'Mayo 2024'!K14,'Mayo 2024'!L14)</f>
        <v>13.11</v>
      </c>
      <c r="FB12" s="109">
        <f>IF('Junio 2024'!K14&gt;'Junio 2024'!L14,'Junio 2024'!K14,'Junio 2024'!L14)</f>
        <v>10.209999999999999</v>
      </c>
      <c r="FC12" s="109">
        <f>IF('Julio 2024'!K14&gt;'Julio 2024'!L14,'Julio 2024'!K14,'Julio 2024'!L14)</f>
        <v>10.33</v>
      </c>
      <c r="FD12" s="109"/>
      <c r="FE12" s="109">
        <f>IF('Setiembre 2024'!K14&gt;'Setiembre 2024'!L14,'Setiembre 2024'!K14,'Setiembre 2024'!L14)</f>
        <v>11.23</v>
      </c>
      <c r="FF12" s="109">
        <f>IF('Octubre 2024'!K14&gt;'Octubre 2024'!L14,'Octubre 2024'!K14,'Octubre 2024'!L14)</f>
        <v>9.08</v>
      </c>
      <c r="FG12" s="109">
        <f>IF('Noviembre 2024'!K14&gt;'Noviembre 2024'!L14,'Noviembre 2024'!K14,'Noviembre 2024'!L14)</f>
        <v>6.43</v>
      </c>
      <c r="FH12" s="109">
        <f>IF('Diciembre 2024'!K14&gt;'Diciembre 2024'!L14,'Diciembre 2024'!K14,'Diciembre 2024'!L14)</f>
        <v>8.5399999999999991</v>
      </c>
      <c r="FI12" s="109">
        <f>IF('Enero 2025'!K14&gt;'Enero 2025'!L14,'Enero 2025'!K14,'Enero 2025'!L14)</f>
        <v>10.029999999999999</v>
      </c>
      <c r="FJ12" s="109">
        <f>IF('Febrero 2025'!K14&gt;'Febrero 2025'!L14,'Febrero 2025'!K14,'Febrero 2025'!L14)</f>
        <v>10.629999999999999</v>
      </c>
      <c r="FK12" s="109">
        <f>IF('Marzo 2025'!K14&gt;'Marzo 2025'!L14,'Marzo 2025'!K14,'Marzo 2025'!L14)</f>
        <v>10.65</v>
      </c>
      <c r="FL12" s="109">
        <f>IF('Abril 2025'!K14&gt;'Abril 2025'!L14,'Abril 2025'!K14,'Abril 2025'!L14)</f>
        <v>11.49</v>
      </c>
    </row>
    <row r="13" spans="1:176" x14ac:dyDescent="0.2">
      <c r="A13" s="56">
        <v>11</v>
      </c>
      <c r="B13" s="100" t="s">
        <v>24</v>
      </c>
      <c r="C13" s="101" t="s">
        <v>30</v>
      </c>
      <c r="D13" s="56">
        <v>189533</v>
      </c>
      <c r="E13" s="56">
        <v>465181</v>
      </c>
      <c r="F13" s="88">
        <v>27</v>
      </c>
      <c r="G13" s="88"/>
      <c r="H13" s="24">
        <v>0.55000000000000004</v>
      </c>
      <c r="I13" s="24"/>
      <c r="J13" s="24"/>
      <c r="K13" s="24"/>
      <c r="L13" s="24"/>
      <c r="M13" s="24"/>
      <c r="N13" s="24"/>
      <c r="O13" s="24"/>
      <c r="P13" s="24"/>
      <c r="Q13" s="106">
        <v>3.9999999999999925E-2</v>
      </c>
      <c r="R13" s="106">
        <v>1.9999999999999907E-2</v>
      </c>
      <c r="S13" s="106">
        <v>8.9999999999999969E-2</v>
      </c>
      <c r="T13" s="106">
        <v>0.10999999999999999</v>
      </c>
      <c r="U13" s="102">
        <v>1.5599999999999998</v>
      </c>
      <c r="V13" s="109">
        <v>0.25</v>
      </c>
      <c r="W13" s="106">
        <v>0.19999999999999996</v>
      </c>
      <c r="X13" s="106">
        <v>0.25</v>
      </c>
      <c r="Y13" s="106">
        <v>0.14999999999999991</v>
      </c>
      <c r="Z13" s="106">
        <v>0.1399999999999999</v>
      </c>
      <c r="AA13" s="106">
        <v>4.9999999999999933E-2</v>
      </c>
      <c r="AB13" s="106">
        <v>4.9999999999999933E-2</v>
      </c>
      <c r="AC13" s="106">
        <v>1.9999999999999907E-2</v>
      </c>
      <c r="AD13" s="106">
        <v>2.9999999999999916E-2</v>
      </c>
      <c r="AE13" s="102">
        <v>2.9999999999999805E-2</v>
      </c>
      <c r="AF13" s="109">
        <v>0.15999999999999992</v>
      </c>
      <c r="AG13" s="106">
        <v>0.21999999999999997</v>
      </c>
      <c r="AH13" s="106">
        <v>0.18999999999999995</v>
      </c>
      <c r="AI13" s="106">
        <v>9.9999999999999978E-2</v>
      </c>
      <c r="AJ13" s="106" t="s">
        <v>83</v>
      </c>
      <c r="AK13" s="102">
        <v>1.1199999999999999</v>
      </c>
      <c r="AL13" s="109">
        <v>1.9999999999999907E-2</v>
      </c>
      <c r="AM13" s="106">
        <v>0.3899999999999999</v>
      </c>
      <c r="AN13" s="106">
        <v>3.9999999999999925E-2</v>
      </c>
      <c r="AO13" s="106">
        <v>9.9999999999999978E-2</v>
      </c>
      <c r="AP13" s="109" t="s">
        <v>86</v>
      </c>
      <c r="AQ13" s="109" t="s">
        <v>71</v>
      </c>
      <c r="AR13" s="102" t="s">
        <v>86</v>
      </c>
      <c r="AS13" s="102">
        <v>1.27</v>
      </c>
      <c r="AT13" s="109">
        <v>3.9999999999999925E-2</v>
      </c>
      <c r="AU13" s="106">
        <v>6.9999999999999951E-2</v>
      </c>
      <c r="AV13" s="106">
        <v>2.9999999999999916E-2</v>
      </c>
      <c r="AW13" s="106">
        <v>0.57999999999999996</v>
      </c>
      <c r="AX13" s="102">
        <v>0.92999999999999994</v>
      </c>
      <c r="AY13" s="109">
        <v>0</v>
      </c>
      <c r="AZ13" s="106" t="s">
        <v>79</v>
      </c>
      <c r="BA13" s="106" t="s">
        <v>89</v>
      </c>
      <c r="BB13" s="116">
        <v>0.26</v>
      </c>
      <c r="BC13" s="106">
        <v>0.25</v>
      </c>
      <c r="BD13" s="109">
        <v>0.35</v>
      </c>
      <c r="BE13" s="109">
        <v>7.999999999999996E-2</v>
      </c>
      <c r="BF13" s="109">
        <v>-6.0000000000000053E-2</v>
      </c>
      <c r="BG13" s="109">
        <v>0.22999999999999998</v>
      </c>
      <c r="BH13" s="109">
        <v>0.14999999999999991</v>
      </c>
      <c r="BI13" s="108">
        <v>0.12</v>
      </c>
      <c r="BJ13" s="109">
        <v>1.43</v>
      </c>
      <c r="BK13" s="109">
        <v>2.9999999999999916E-2</v>
      </c>
      <c r="BL13" s="109">
        <v>-0.18000000000000005</v>
      </c>
      <c r="BM13" s="109">
        <v>-0.17000000000000004</v>
      </c>
      <c r="BN13" s="125">
        <f>IF('Octubre 2016'!K15&gt;'Octubre 2016'!L15,'Octubre 2016'!K15,'Octubre 2016'!L15)</f>
        <v>1.29</v>
      </c>
      <c r="BO13" s="126">
        <f>IF('Noviembre 2016'!K15&gt;'Noviembre 2016'!L15,'Noviembre 2016'!K15,'Noviembre 2016'!L15)</f>
        <v>-0.15000000000000002</v>
      </c>
      <c r="BP13" s="126">
        <f>IF('Diciembre 2016'!K15&gt;'Diciembre 2016'!L15,'Diciembre 2016'!K15,'Diciembre 2016'!L15)</f>
        <v>-0.32000000000000006</v>
      </c>
      <c r="BQ13" s="126"/>
      <c r="BR13" s="109">
        <f>IF('Febrero 2017'!K15&gt;'Febrero 2017'!L15,'Febrero 2017'!K15,'Febrero 2017'!L15)</f>
        <v>-4.0000000000000036E-2</v>
      </c>
      <c r="BS13" s="126">
        <f>IF('Marzo 2017'!K15&gt;'Marzo 2017'!K15,'Marzo 2017'!K15,'Marzo 2017'!L15)</f>
        <v>-0.55000000000000004</v>
      </c>
      <c r="BT13" s="126">
        <f>IF('Abril 2017'!K15&gt;'Abril 2017'!L15,'Abril 2017'!K15,'Abril 2017'!L15)</f>
        <v>-0.27</v>
      </c>
      <c r="BU13" s="126">
        <f>IF('Mayo 2017'!K15&gt;'Mayo 2017'!L15,'Mayo 2017'!K15,'Mayo 2017'!L15)</f>
        <v>-0.39</v>
      </c>
      <c r="BV13" s="125">
        <f>IF('Junio 2017'!K15&gt;'Junio 2017'!L15,'Junio 2017'!K15,'Junio 2017'!L15)</f>
        <v>0.21999999999999997</v>
      </c>
      <c r="BW13" s="125">
        <f>IF('Julio 2017'!K15&gt;'Julio 2017'!L15,'Julio 2017'!K15,'Julio 2017'!L15)</f>
        <v>0.47</v>
      </c>
      <c r="BX13" s="126">
        <f>IF('Agosto 2017'!K15&gt;'Agosto 2017'!L15,'Agosto 2017'!K15,'Agosto 2017'!L15)</f>
        <v>-0.55000000000000004</v>
      </c>
      <c r="BY13" s="126">
        <f>IF('Setiembre 2017'!K15&gt;'Setiembre 2017'!L15,'Setiembre 2017'!K15,'Setiembre 2017'!L15)</f>
        <v>0</v>
      </c>
      <c r="BZ13" s="126">
        <f>IF('Octubre 2017'!K15&gt;'Octubre 2017'!L15,'Octubre 2017'!K15,'Octubre 2017'!L15)</f>
        <v>-0.41000000000000003</v>
      </c>
      <c r="CA13" s="126">
        <f>IF('Noviembre 2017'!K15&gt;'Noviembre 2017'!L15,'Noviembre 2017'!K15,'Noviembre 2017'!L15)</f>
        <v>-0.39</v>
      </c>
      <c r="CB13" s="126">
        <f>IF('Diciembre 2017'!K15&gt;'Diciembre 2017'!L15,'Diciembre 2017'!K15,'Diciembre 2017'!L15)</f>
        <v>-0.45000000000000007</v>
      </c>
      <c r="CC13" s="125">
        <f>IF('Enero 2018'!K15&gt;'Enero 2018'!L15,'Enero 2018'!K15,'Enero 2018'!L15)</f>
        <v>-0.14000000000000007</v>
      </c>
      <c r="CD13" s="126">
        <f>IF('Febrero 2018'!K15&gt;'Febrero 2018'!L15,'Febrero 2018'!K15,'Febrero 2018'!L15)</f>
        <v>-0.22000000000000003</v>
      </c>
      <c r="CE13" s="109">
        <f>IF('Marzo 2018'!K15&gt;'Marzo 2018'!L15,'Marzo 2018'!K15,'Marzo 2018'!L15)</f>
        <v>-0.20000000000000007</v>
      </c>
      <c r="CF13" s="125">
        <f>IF('Abril 2018'!K15&gt;'Abril 2018'!L15,'Abril 2018'!K15,'Abril 2018'!L15)</f>
        <v>0.66999999999999993</v>
      </c>
      <c r="CG13" s="109">
        <f>IF('Mayo 2018'!K15&gt;'Mayo 2018'!L15,'Mayo 2018'!K15,'Mayo 2018'!L15)</f>
        <v>-0.10000000000000003</v>
      </c>
      <c r="CH13" s="109">
        <f>IF('Junio 2018'!K15&gt;'Junio 2018'!L15,'Junio 2018'!K15,'Junio 2018'!L15)</f>
        <v>-0.10000000000000003</v>
      </c>
      <c r="CI13" s="109" t="str">
        <f>IF('Julio 2018'!K15&gt;'Julio 2018'!L15,'Julio 2018'!K15,'Julio 2018'!L15)</f>
        <v>asada no disponible</v>
      </c>
      <c r="CJ13" s="125">
        <f>IF('Agosto 2018'!K15&gt;'Agosto 2018'!L15,'Agosto 2018'!K15,'Agosto 2018'!L15)</f>
        <v>0.69</v>
      </c>
      <c r="CK13" s="125"/>
      <c r="CL13" s="125">
        <f>IF('Octubre 2018'!K15&gt;'Octubre 2018'!L15,'Octubre 2018'!K15,'Octubre 2018'!L15)</f>
        <v>0.55000000000000004</v>
      </c>
      <c r="CM13" s="109">
        <f>IF('Noviembre 2018'!K15&gt;'Noviembre 2018'!L15,'Noviembre 2018'!K15,'Noviembre 2018'!L15)</f>
        <v>-0.26000000000000006</v>
      </c>
      <c r="CN13" s="109">
        <f>IF('Diciembre 2018'!K15&gt;'Diciembre 2018'!L15,'Diciembre 2018'!K15,'Diciembre 2018'!L15)</f>
        <v>-0.14000000000000007</v>
      </c>
      <c r="CO13" s="125">
        <f>IF('Enero 2019'!K15&gt;'Enero 2019'!L15,'Enero 2019'!K15,'Enero 2019'!L15)</f>
        <v>0.89999999999999991</v>
      </c>
      <c r="CP13" s="125">
        <f>IF('Febrero 2019'!K15&gt;'Febrero 2019'!L15,'Febrero 2019'!K15,'Febrero 2019'!L15)</f>
        <v>0.81</v>
      </c>
      <c r="CQ13" s="109">
        <f>IF('Marzo 2019'!K15&gt;'Marzo 2019'!L15,'Marzo 2019'!K15,'Marzo 2019'!L15)</f>
        <v>0.12</v>
      </c>
      <c r="CR13" s="125">
        <f>IF('Abril 2019'!K15&gt;'Abril 2019'!L15,'Abril 2019'!K15,'Abril 2019'!L15)</f>
        <v>1.59</v>
      </c>
      <c r="CS13" s="125">
        <f>IF('Mayo 2019'!K15&gt;'Mayo 2019'!L15,'Mayo 2019'!K15,'Mayo 2019'!L15)</f>
        <v>0.8899999999999999</v>
      </c>
      <c r="CT13" s="109">
        <f>IF('Junio 2019'!K15&gt;'Junio 2019'!L15,'Junio 2019'!K15,'Junio 2019'!L15)</f>
        <v>9.9999999999999978E-2</v>
      </c>
      <c r="CU13" s="125">
        <f>IF('julio 2019'!K15&gt;'julio 2019'!L15,'julio 2019'!K15,'julio 2019'!L15)</f>
        <v>0.81</v>
      </c>
      <c r="CV13" s="109">
        <f>IF('Agosto 2019'!K15&gt;'Agosto 2019'!L15,'Agosto 2019'!K15,'Agosto 2019'!L15)</f>
        <v>-1.0000000000000009E-2</v>
      </c>
      <c r="CW13" s="109">
        <f>IF('Setiembre 2019'!K15&gt;'Setiembre 2019'!L15,'Setiembre 2019'!K15,'Setiembre 2019'!L15)</f>
        <v>-0.10000000000000003</v>
      </c>
      <c r="CX13" s="109">
        <f>IF('Octubre 2019'!K15&gt;'Octubre 2019'!L15,'Octubre 2019'!K15,'Octubre 2019'!L15)</f>
        <v>-0.26000000000000006</v>
      </c>
      <c r="CY13" s="109">
        <f>IF('Noviembre 2019'!K15&gt;'Noviembre 2019'!L15,'Noviembre 2019'!K15,'Noviembre 2019'!L15)</f>
        <v>0.64999999999999991</v>
      </c>
      <c r="CZ13" s="109">
        <f>IF('Diciembre 2019'!K15&gt;'Diciembre 2019'!L15,'Diciembre 2019'!K15,'Diciembre 2019'!L15)</f>
        <v>-4.0000000000000036E-2</v>
      </c>
      <c r="DA13" s="109">
        <f>IF('Enero 2020'!K15&gt;'Enero 2020'!L15,'Enero 2020'!K15,'Enero 2020'!L15)</f>
        <v>1.0000000000000009E-2</v>
      </c>
      <c r="DB13" s="109">
        <f>IF('Febrero 2020'!K15&gt;'Febrero 2020'!L15,'Febrero 2020'!K15,'Febrero 2020'!L15)</f>
        <v>0.14999999999999991</v>
      </c>
      <c r="DC13" s="109">
        <f>IF('Marzo 2020'!K15&gt;'Marzo 2020'!L15,'Marzo 2020'!K15,'Marzo 2020'!L15)</f>
        <v>0.16999999999999993</v>
      </c>
      <c r="DD13" s="109">
        <f>IF('Abril 2020'!K15&gt;'Abril 2020'!L15,'Abril 2020'!K15,'Abril 2020'!L15)</f>
        <v>0.27999999999999992</v>
      </c>
      <c r="DE13">
        <v>1.08</v>
      </c>
      <c r="DF13" s="109">
        <f>IF('Junio 2020'!K15&gt;'Junio 2020'!L15,'Junio 2020'!K15,'Junio 2020'!L15)</f>
        <v>0.91999999999999993</v>
      </c>
      <c r="DG13" s="109">
        <f>IF('Julio 2020'!K15&gt;'Julio 2020'!L15,'Julio 2020'!K15,'Julio 2020'!L15)</f>
        <v>0.60999999999999988</v>
      </c>
      <c r="DH13" s="109">
        <f>IF('Agosto 2020'!K15&gt;'Agosto 2020'!L15,'Agosto 2020'!K15,'Agosto 2020'!L15)</f>
        <v>0.82000000000000006</v>
      </c>
      <c r="DI13" s="109">
        <f>IF('Setiembre 2020'!K15&gt;'Setiembre 2020'!L15,'Setiembre 2020'!K15,'Setiembre 2020'!L15)</f>
        <v>0</v>
      </c>
      <c r="DJ13" s="109">
        <f>IF('Octubre 2020'!K15&gt;'Octubre 2020'!L15,'Octubre 2020'!K15,'Octubre 2020'!L15)</f>
        <v>-6.0000000000000053E-2</v>
      </c>
      <c r="DK13" s="109">
        <f>IF('Noviembre 2020'!K15&gt;'Noviembre 2020'!L15,'Noviembre 2020'!K15,'Noviembre 2020'!L15)</f>
        <v>-0.18000000000000005</v>
      </c>
      <c r="DL13" s="109">
        <f>IF('Diciembre 2020'!K15&gt;'Diciembre 2020'!L15,'Diciembre 2020'!K15,'Diciembre 2020'!L15)</f>
        <v>0.57000000000000006</v>
      </c>
      <c r="DM13" s="109">
        <f>IF('Enero 2021'!K15&gt;'Enero 2021'!L15,'Enero 2021'!K15,'Enero 2021'!L15)</f>
        <v>9.9999999999999978E-2</v>
      </c>
      <c r="DN13" s="109">
        <f>IF('Febrero 2021'!K15&gt;'Febrero 2021'!L15,'Febrero 2021'!K15,'Febrero 2021'!L15)</f>
        <v>0.17999999999999994</v>
      </c>
      <c r="DO13" s="109">
        <f>IF('Marzo 2021'!K15&gt;'Marzo 2021'!L15,'Marzo 2021'!K15,'Marzo 2021'!L15)</f>
        <v>0.17999999999999994</v>
      </c>
      <c r="DP13" s="109">
        <f>IF('Abril 2021'!K15&gt;'Abril 2021'!L15,'Abril 2021'!K15,'Abril 2021'!L15)</f>
        <v>0.14999999999999991</v>
      </c>
      <c r="DQ13" s="109">
        <f>IF('Mayo 2021'!K15&gt;'Mayo 2021'!L15,'Mayo 2021'!K15,'Mayo 2021'!L15)</f>
        <v>0.14999999999999991</v>
      </c>
      <c r="DR13" s="109">
        <f>IF('Junio 2021'!K15&gt;'Junio 2021'!L15,'Junio 2021'!K15,'Junio 2021'!L15)</f>
        <v>0.13</v>
      </c>
      <c r="DS13" s="109">
        <f>IF('Julio 2021'!K15&gt;'Julio 2021'!L15,'Julio 2021'!K15,'Julio 2021'!L15)</f>
        <v>0.17999999999999994</v>
      </c>
      <c r="DT13" s="109">
        <f>IF('Agosto 2021'!K15&gt;'Agosto 2021'!L15,'Agosto 2021'!K15,'Agosto 2021'!L15)</f>
        <v>0.14999999999999991</v>
      </c>
      <c r="DU13" s="109">
        <f>IF('Setiembre 2021'!K15&gt;'Setiembre 2021'!L15,'Setiembre 2021'!K15,'Setiembre 2021'!L15)</f>
        <v>-0.18000000000000005</v>
      </c>
      <c r="DV13" s="109">
        <f>IF('Octubre 2021'!K15&gt;'Octubre 2021'!L15,'Octubre 2021'!K15,'Octubre 2021'!L15)</f>
        <v>0.6399999999999999</v>
      </c>
      <c r="DW13" s="109">
        <f>IF('Noviembre 2021'!K15&gt;'Noviembre 2021'!L15,'Noviembre 2021'!K15,'Noviembre 2021'!L15)</f>
        <v>0.92999999999999994</v>
      </c>
      <c r="DX13" s="109">
        <f>IF('Diciembre 2021'!K15&gt;'Diciembre 2021'!L15,'Diciembre 2021'!K15,'Diciembre 2021'!L15)</f>
        <v>7.999999999999996E-2</v>
      </c>
      <c r="DY13" s="109">
        <f>IF('Enero 2022'!K15&gt;'Enero 2022'!L15,'Enero 2022'!K15,'Enero 2022'!L15)</f>
        <v>1.1499999999999999</v>
      </c>
      <c r="DZ13" s="109">
        <f>IF('Febrero 2022'!K15&gt;'Febrero 2022'!L15,'Febrero 2022'!K15,'Febrero 2022'!L15)</f>
        <v>0.20999999999999996</v>
      </c>
      <c r="EA13" s="109">
        <f>IF('Marzo 2022'!K15&gt;'Marzo 2022'!L15,'Marzo 2022'!K15,'Marzo 2022'!L15)</f>
        <v>0.19999999999999996</v>
      </c>
      <c r="EB13" s="109">
        <f>IF('Abril 2022'!K15&gt;'Abril 2022'!L15,'Abril 2022'!K15,'Abril 2022'!L15)</f>
        <v>2.12</v>
      </c>
      <c r="EC13" s="109">
        <f>IF('Mayo 2022'!K15&gt;'Mayo 2022'!L15,'Mayo 2022'!K15,'Mayo 2022'!L15)</f>
        <v>0.14999999999999991</v>
      </c>
      <c r="ED13" s="109">
        <f>IF('Junio 2022'!K15&gt;'Junio 2022'!L15,'Junio 2022'!K15,'Junio 2022'!L15)</f>
        <v>0.14999999999999991</v>
      </c>
      <c r="EE13" s="109">
        <f>IF('Julio 2022'!K15&gt;'Julio 2022'!L15,'Julio 2022'!K15,'Julio 2022'!L15)</f>
        <v>0.33999999999999997</v>
      </c>
      <c r="EF13" s="109">
        <f>IF('Agosto 2022'!K15&gt;'Agosto 2022'!L15,'Agosto 2022'!K15,'Agosto 2022'!L15)</f>
        <v>1.1399999999999999</v>
      </c>
      <c r="EG13" s="109">
        <f>IF('Setiembre 2022'!K15&gt;'Setiembre 2022'!L15,'Setiembre 2022'!K15,'Setiembre 2022'!L15)</f>
        <v>-7.0000000000000062E-2</v>
      </c>
      <c r="EH13" s="109">
        <f>IF('Octubre 2022'!K15&gt;'Octubre 2022'!L15,'Octubre 2022'!K15,'Octubre 2022'!L15)</f>
        <v>0.92999999999999994</v>
      </c>
      <c r="EI13" s="109">
        <f>IF('Noviembre 2022'!K15&gt;'Noviembre 2022'!L15,'Noviembre 2022'!K15,'Noviembre 2022'!L15)</f>
        <v>-9.0000000000000024E-2</v>
      </c>
      <c r="EJ13" s="109">
        <f>IF('Diciembre 2022'!K15&gt;'Diciembre 2022'!L15,'Diciembre 2022'!K15,'Diciembre 2022'!L15)</f>
        <v>1.0000000000000009E-2</v>
      </c>
      <c r="EK13" s="109">
        <f>IF('Enero 2023'!K15&gt;'Enero 2023'!L15,'Enero 2023'!K15,'Enero 2023'!L15)</f>
        <v>6.9999999999999951E-2</v>
      </c>
      <c r="EL13" s="109">
        <f>IF('Febrero 2023'!K15&gt;'Febrero 2023'!L15,'Febrero 2023'!K15,'Febrero 2023'!L15)</f>
        <v>1.0799999999999998</v>
      </c>
      <c r="EM13" s="109">
        <f>IF('Marzo 2023'!K15&gt;'Marzo 2023'!L15,'Marzo 2023'!K15,'Marzo 2023'!L15)</f>
        <v>1.1199999999999999</v>
      </c>
      <c r="EN13" s="109">
        <f>IF('Abril 2023'!K15&gt;'Abril 2023'!L15,'Abril 2023'!K15,'Abril 2023'!L15)</f>
        <v>1.3299999999999998</v>
      </c>
      <c r="EO13" s="109">
        <f>IF('Mayo 2023'!K15&gt;'Mayo 2023'!L15,'Mayo 2023'!K15,'Mayo 2023'!L15)</f>
        <v>1.32</v>
      </c>
      <c r="EP13" s="109">
        <f>IF('Junio 2023'!K15&gt;'Junio 2023'!L15,'Junio 2023'!K15,'Junio 2023'!L15)</f>
        <v>0.22999999999999998</v>
      </c>
      <c r="EQ13" s="109">
        <f>IF('Julio 2023'!K15&gt;'Julio 2023'!L15,'Julio 2023'!K15,'Julio 2023'!L15)</f>
        <v>1.25</v>
      </c>
      <c r="ER13" s="109">
        <f>IF('Agosto 2023'!K15&gt;'Agosto 2023'!L15,'Agosto 2023'!K15,'Agosto 2023'!L15)</f>
        <v>0.33999999999999997</v>
      </c>
      <c r="ES13" s="109">
        <f>IF('Setiembre 2023'!K15&gt;'Setiembre 2023'!L15,'Setiembre 2023'!K15,'Setiembre 2023'!L15)</f>
        <v>0.22999999999999998</v>
      </c>
      <c r="ET13" s="109">
        <f>IF('Octubre 2023'!K15&gt;'Octubre 2023'!L15,'Octubre 2023'!K15,'Octubre 2023'!L15)</f>
        <v>1.44</v>
      </c>
      <c r="EU13" s="109">
        <f>IF('Noviembre 2023'!K15&gt;'Noviembre 2023'!L15,'Noviembre 2023'!K15,'Noviembre 2023'!L15)</f>
        <v>0.90999999999999992</v>
      </c>
      <c r="EV13" s="109">
        <f>IF('Diciembre 2023'!K15&gt;'Diciembre 2023'!L15,'Diciembre 2023'!K15,'Diciembre 2023'!L15)</f>
        <v>0.19999999999999996</v>
      </c>
      <c r="EW13" s="109">
        <f>IF('Enero 2024'!K15&gt;'Enero 2024'!L15,'Enero 2024'!K15,'Enero 2024'!L15)</f>
        <v>1.0799999999999998</v>
      </c>
      <c r="EX13" s="109">
        <f>IF('Febrero 2024'!K15&gt;'Febrero 2024'!L15,'Febrero 2024'!K15,'Febrero 2024'!L15)</f>
        <v>0.33999999999999997</v>
      </c>
      <c r="EY13" s="109">
        <f>IF('Marzo 2024'!K15&gt;'Marzo 2024'!L15,'Marzo 2024'!K15,'Marzo 2024'!L15)</f>
        <v>-0.55000000000000004</v>
      </c>
      <c r="EZ13" s="109">
        <f>IF('Abril 2024'!K15&gt;'Abril 2024'!L15,'Abril 2024'!K15,'Abril 2024'!L15)</f>
        <v>0.41999999999999993</v>
      </c>
      <c r="FA13" s="109">
        <f>IF('Mayo 2024'!K15&gt;'Mayo 2024'!L15,'Mayo 2024'!K15,'Mayo 2024'!L15)</f>
        <v>1.31</v>
      </c>
      <c r="FB13" s="109">
        <f>IF('Junio 2024'!K15&gt;'Junio 2024'!L15,'Junio 2024'!K15,'Junio 2024'!L15)</f>
        <v>1.0799999999999998</v>
      </c>
      <c r="FC13" s="109">
        <f>IF('Julio 2024'!K15&gt;'Julio 2024'!L15,'Julio 2024'!K15,'Julio 2024'!L15)</f>
        <v>1.02</v>
      </c>
      <c r="FD13" s="109"/>
      <c r="FE13" s="109">
        <f>IF('Setiembre 2024'!K15&gt;'Setiembre 2024'!L15,'Setiembre 2024'!K15,'Setiembre 2024'!L15)</f>
        <v>1.0799999999999998</v>
      </c>
      <c r="FF13" s="109">
        <f>IF('Octubre 2024'!K15&gt;'Octubre 2024'!L15,'Octubre 2024'!K15,'Octubre 2024'!L15)</f>
        <v>-0.20000000000000007</v>
      </c>
      <c r="FG13" s="109">
        <f>IF('Noviembre 2024'!K15&gt;'Noviembre 2024'!L15,'Noviembre 2024'!K15,'Noviembre 2024'!L15)</f>
        <v>1.9999999999999907E-2</v>
      </c>
      <c r="FH13" s="109">
        <f>IF('Diciembre 2024'!K15&gt;'Diciembre 2024'!L15,'Diciembre 2024'!K15,'Diciembre 2024'!L15)</f>
        <v>1.18</v>
      </c>
      <c r="FI13" s="109">
        <f>IF('Enero 2025'!K15&gt;'Enero 2025'!L15,'Enero 2025'!K15,'Enero 2025'!L15)</f>
        <v>1.25</v>
      </c>
      <c r="FJ13" s="109">
        <f>IF('Febrero 2025'!K15&gt;'Febrero 2025'!L15,'Febrero 2025'!K15,'Febrero 2025'!L15)</f>
        <v>1.0899999999999999</v>
      </c>
      <c r="FK13" s="109">
        <f>IF('Marzo 2025'!K15&gt;'Marzo 2025'!L15,'Marzo 2025'!K15,'Marzo 2025'!L15)</f>
        <v>1.2</v>
      </c>
      <c r="FL13" s="109">
        <f>IF('Abril 2025'!K15&gt;'Abril 2025'!L15,'Abril 2025'!K15,'Abril 2025'!L15)</f>
        <v>1.05</v>
      </c>
    </row>
    <row r="14" spans="1:176" x14ac:dyDescent="0.2">
      <c r="A14" s="56">
        <v>12</v>
      </c>
      <c r="B14" s="100" t="s">
        <v>25</v>
      </c>
      <c r="C14" s="101" t="s">
        <v>30</v>
      </c>
      <c r="D14" s="56">
        <v>189923</v>
      </c>
      <c r="E14" s="56">
        <v>464947</v>
      </c>
      <c r="F14" s="88">
        <v>22</v>
      </c>
      <c r="G14" s="88"/>
      <c r="H14" s="24" t="s">
        <v>15</v>
      </c>
      <c r="I14" s="24"/>
      <c r="J14" s="24"/>
      <c r="K14" s="24"/>
      <c r="L14" s="24"/>
      <c r="M14" s="24"/>
      <c r="N14" s="24"/>
      <c r="O14" s="24"/>
      <c r="P14" s="24"/>
      <c r="Q14" s="103" t="s">
        <v>34</v>
      </c>
      <c r="R14" s="103" t="s">
        <v>34</v>
      </c>
      <c r="S14" s="103" t="s">
        <v>34</v>
      </c>
      <c r="T14" s="103" t="s">
        <v>34</v>
      </c>
      <c r="U14" s="103" t="s">
        <v>34</v>
      </c>
      <c r="V14" s="106" t="s">
        <v>34</v>
      </c>
      <c r="W14" s="103" t="s">
        <v>34</v>
      </c>
      <c r="X14" s="103" t="s">
        <v>34</v>
      </c>
      <c r="Y14" s="103" t="s">
        <v>34</v>
      </c>
      <c r="Z14" s="103" t="s">
        <v>34</v>
      </c>
      <c r="AA14" s="103" t="s">
        <v>34</v>
      </c>
      <c r="AB14" s="103" t="s">
        <v>34</v>
      </c>
      <c r="AC14" s="103" t="s">
        <v>34</v>
      </c>
      <c r="AD14" s="103" t="s">
        <v>34</v>
      </c>
      <c r="AE14" s="103" t="s">
        <v>34</v>
      </c>
      <c r="AF14" s="103" t="s">
        <v>34</v>
      </c>
      <c r="AG14" s="103" t="s">
        <v>34</v>
      </c>
      <c r="AH14" s="106" t="s">
        <v>34</v>
      </c>
      <c r="AI14" s="106" t="s">
        <v>34</v>
      </c>
      <c r="AJ14" s="106" t="s">
        <v>34</v>
      </c>
      <c r="AK14" s="106" t="s">
        <v>34</v>
      </c>
      <c r="AL14" s="106" t="s">
        <v>34</v>
      </c>
      <c r="AM14" s="106" t="s">
        <v>34</v>
      </c>
      <c r="AN14" s="106" t="s">
        <v>34</v>
      </c>
      <c r="AO14" s="106" t="s">
        <v>34</v>
      </c>
      <c r="AP14" s="109" t="s">
        <v>34</v>
      </c>
      <c r="AQ14" s="109" t="s">
        <v>34</v>
      </c>
      <c r="AR14" s="109" t="s">
        <v>34</v>
      </c>
      <c r="AS14" s="103" t="s">
        <v>34</v>
      </c>
      <c r="AT14" s="106" t="s">
        <v>34</v>
      </c>
      <c r="AU14" s="106" t="s">
        <v>34</v>
      </c>
      <c r="AV14" s="106" t="s">
        <v>34</v>
      </c>
      <c r="AW14" s="106" t="s">
        <v>34</v>
      </c>
      <c r="AX14" s="106" t="s">
        <v>34</v>
      </c>
      <c r="AY14" s="106" t="s">
        <v>34</v>
      </c>
      <c r="AZ14" s="106" t="s">
        <v>34</v>
      </c>
      <c r="BA14" s="106" t="s">
        <v>34</v>
      </c>
      <c r="BB14" s="120" t="s">
        <v>34</v>
      </c>
      <c r="BC14" s="106" t="s">
        <v>34</v>
      </c>
      <c r="BD14" s="109" t="s">
        <v>34</v>
      </c>
      <c r="BE14" s="109" t="s">
        <v>34</v>
      </c>
      <c r="BF14" s="109" t="s">
        <v>34</v>
      </c>
      <c r="BG14" s="109" t="s">
        <v>34</v>
      </c>
      <c r="BH14" s="109" t="s">
        <v>34</v>
      </c>
      <c r="BI14" s="108" t="s">
        <v>34</v>
      </c>
      <c r="BJ14" s="109" t="s">
        <v>34</v>
      </c>
      <c r="BK14" s="109" t="s">
        <v>34</v>
      </c>
      <c r="BL14" s="109" t="s">
        <v>34</v>
      </c>
      <c r="BM14" s="109" t="s">
        <v>34</v>
      </c>
      <c r="BN14" s="109" t="s">
        <v>34</v>
      </c>
      <c r="BO14" s="109" t="s">
        <v>34</v>
      </c>
      <c r="BP14" s="109" t="s">
        <v>34</v>
      </c>
      <c r="BQ14" s="109" t="s">
        <v>34</v>
      </c>
      <c r="BR14" s="109" t="s">
        <v>34</v>
      </c>
      <c r="BS14" s="109" t="s">
        <v>34</v>
      </c>
      <c r="BT14" s="109" t="s">
        <v>34</v>
      </c>
      <c r="BU14" s="109" t="s">
        <v>34</v>
      </c>
      <c r="BV14" s="109" t="s">
        <v>34</v>
      </c>
      <c r="BW14" s="109" t="s">
        <v>34</v>
      </c>
      <c r="BX14" s="109" t="s">
        <v>34</v>
      </c>
      <c r="BY14" s="109" t="s">
        <v>34</v>
      </c>
      <c r="BZ14" s="109" t="s">
        <v>34</v>
      </c>
      <c r="CA14" s="109" t="s">
        <v>34</v>
      </c>
      <c r="CB14" s="109" t="s">
        <v>34</v>
      </c>
      <c r="CC14" s="109" t="s">
        <v>34</v>
      </c>
      <c r="CD14" s="109" t="s">
        <v>34</v>
      </c>
      <c r="CE14" s="109" t="s">
        <v>34</v>
      </c>
      <c r="CF14" s="109" t="s">
        <v>34</v>
      </c>
      <c r="CG14" s="109" t="s">
        <v>34</v>
      </c>
      <c r="CH14" s="109" t="s">
        <v>34</v>
      </c>
      <c r="CI14" s="109" t="s">
        <v>34</v>
      </c>
      <c r="CJ14" s="109" t="s">
        <v>34</v>
      </c>
      <c r="CK14" s="109" t="s">
        <v>34</v>
      </c>
      <c r="CL14" s="109" t="s">
        <v>34</v>
      </c>
      <c r="CM14" s="109" t="s">
        <v>34</v>
      </c>
      <c r="CN14" s="109" t="s">
        <v>34</v>
      </c>
      <c r="CO14" s="109" t="s">
        <v>34</v>
      </c>
      <c r="CP14" s="109" t="s">
        <v>34</v>
      </c>
      <c r="CQ14" s="109" t="s">
        <v>34</v>
      </c>
      <c r="CR14" s="109" t="s">
        <v>34</v>
      </c>
      <c r="CS14" s="109" t="s">
        <v>34</v>
      </c>
      <c r="CT14" s="109" t="s">
        <v>34</v>
      </c>
      <c r="CU14" s="109" t="s">
        <v>34</v>
      </c>
      <c r="CV14" s="109" t="s">
        <v>34</v>
      </c>
      <c r="CW14" s="109" t="s">
        <v>34</v>
      </c>
      <c r="CX14" s="109" t="s">
        <v>34</v>
      </c>
      <c r="CY14" s="109" t="s">
        <v>34</v>
      </c>
      <c r="CZ14" s="109" t="s">
        <v>34</v>
      </c>
      <c r="DA14" s="109" t="s">
        <v>34</v>
      </c>
      <c r="DB14" s="109" t="s">
        <v>34</v>
      </c>
      <c r="DC14" s="109" t="s">
        <v>34</v>
      </c>
      <c r="DD14" s="109" t="s">
        <v>34</v>
      </c>
      <c r="DE14" s="109" t="s">
        <v>34</v>
      </c>
      <c r="DF14" s="109" t="s">
        <v>34</v>
      </c>
      <c r="DG14" s="109" t="s">
        <v>34</v>
      </c>
      <c r="DH14" s="109" t="s">
        <v>34</v>
      </c>
      <c r="DI14" s="109" t="s">
        <v>34</v>
      </c>
      <c r="DJ14" s="109" t="s">
        <v>34</v>
      </c>
      <c r="DK14" s="109" t="s">
        <v>34</v>
      </c>
      <c r="DL14" s="109" t="s">
        <v>34</v>
      </c>
      <c r="DM14" s="109" t="s">
        <v>34</v>
      </c>
      <c r="DN14" s="109" t="s">
        <v>34</v>
      </c>
      <c r="DO14" s="109" t="s">
        <v>34</v>
      </c>
      <c r="DP14" s="109" t="s">
        <v>34</v>
      </c>
      <c r="DQ14" s="109" t="s">
        <v>34</v>
      </c>
      <c r="DR14" s="109" t="s">
        <v>34</v>
      </c>
      <c r="DS14" s="109" t="s">
        <v>34</v>
      </c>
      <c r="DT14" s="109" t="s">
        <v>34</v>
      </c>
      <c r="DU14" s="109" t="s">
        <v>34</v>
      </c>
      <c r="DV14" s="109" t="s">
        <v>34</v>
      </c>
      <c r="DW14" s="109" t="s">
        <v>34</v>
      </c>
      <c r="DX14" s="109" t="s">
        <v>34</v>
      </c>
      <c r="DY14" s="109" t="s">
        <v>34</v>
      </c>
      <c r="DZ14" s="109" t="s">
        <v>34</v>
      </c>
      <c r="EA14" s="109" t="s">
        <v>34</v>
      </c>
      <c r="EB14" s="109" t="s">
        <v>34</v>
      </c>
      <c r="EC14" s="109" t="s">
        <v>34</v>
      </c>
      <c r="ED14" s="109" t="s">
        <v>34</v>
      </c>
      <c r="EE14" s="109" t="s">
        <v>34</v>
      </c>
      <c r="EF14" s="109" t="s">
        <v>34</v>
      </c>
      <c r="EG14" s="109" t="s">
        <v>34</v>
      </c>
      <c r="EH14" s="109" t="s">
        <v>34</v>
      </c>
      <c r="EI14" s="109" t="s">
        <v>34</v>
      </c>
      <c r="EJ14" s="109" t="s">
        <v>34</v>
      </c>
      <c r="EK14" s="109" t="s">
        <v>34</v>
      </c>
      <c r="EL14" s="109" t="s">
        <v>34</v>
      </c>
      <c r="EM14" s="109" t="s">
        <v>34</v>
      </c>
      <c r="EN14" s="109" t="s">
        <v>34</v>
      </c>
      <c r="EO14" s="109" t="s">
        <v>34</v>
      </c>
      <c r="EP14" s="109" t="e">
        <f>IF('Junio 2023'!K16&gt;'Junio 2023'!L16,'Junio 2023'!K16,'Junio 2023'!L16)</f>
        <v>#VALUE!</v>
      </c>
      <c r="EQ14" s="109" t="e">
        <f>IF('Julio 2023'!K16&gt;'Julio 2023'!L16,'Julio 2023'!K16,'Julio 2023'!L16)</f>
        <v>#VALUE!</v>
      </c>
      <c r="ER14" s="109" t="e">
        <f>IF('Agosto 2023'!K16&gt;'Agosto 2023'!L16,'Agosto 2023'!K16,'Agosto 2023'!L16)</f>
        <v>#VALUE!</v>
      </c>
      <c r="ES14" s="109" t="e">
        <f>IF('Setiembre 2023'!K16&gt;'Setiembre 2023'!L16,'Setiembre 2023'!K16,'Setiembre 2023'!L16)</f>
        <v>#VALUE!</v>
      </c>
      <c r="ET14" s="109" t="e">
        <f>IF('Octubre 2023'!K16&gt;'Octubre 2023'!L16,'Octubre 2023'!K16,'Octubre 2023'!L16)</f>
        <v>#VALUE!</v>
      </c>
      <c r="EU14" s="109" t="e">
        <f>IF('Noviembre 2023'!K16&gt;'Noviembre 2023'!L16,'Noviembre 2023'!K16,'Noviembre 2023'!L16)</f>
        <v>#VALUE!</v>
      </c>
      <c r="EV14" s="109" t="e">
        <f>IF('Diciembre 2023'!K16&gt;'Diciembre 2023'!L16,'Diciembre 2023'!K16,'Diciembre 2023'!L16)</f>
        <v>#VALUE!</v>
      </c>
      <c r="EW14" s="109" t="e">
        <f>IF('Enero 2024'!K16&gt;'Enero 2024'!L16,'Enero 2024'!K16,'Enero 2024'!L16)</f>
        <v>#VALUE!</v>
      </c>
      <c r="EX14" s="109" t="e">
        <f>IF('Febrero 2024'!K16&gt;'Febrero 2024'!L16,'Febrero 2024'!K16,'Febrero 2024'!L16)</f>
        <v>#VALUE!</v>
      </c>
      <c r="EY14" s="109" t="e">
        <f>IF('Marzo 2024'!K16&gt;'Marzo 2024'!L16,'Marzo 2024'!K16,'Marzo 2024'!L16)</f>
        <v>#VALUE!</v>
      </c>
      <c r="EZ14" s="109" t="e">
        <f>IF('Abril 2024'!K16&gt;'Abril 2024'!L16,'Abril 2024'!K16,'Abril 2024'!L16)</f>
        <v>#VALUE!</v>
      </c>
      <c r="FA14" s="109" t="e">
        <f>IF('Mayo 2024'!K16&gt;'Mayo 2024'!L16,'Mayo 2024'!K16,'Mayo 2024'!L16)</f>
        <v>#VALUE!</v>
      </c>
      <c r="FB14" s="109" t="e">
        <f>IF('Junio 2024'!K16&gt;'Junio 2024'!L16,'Junio 2024'!K16,'Junio 2024'!L16)</f>
        <v>#VALUE!</v>
      </c>
      <c r="FC14" s="109" t="e">
        <f>IF('Julio 2024'!K16&gt;'Julio 2024'!L16,'Julio 2024'!K16,'Julio 2024'!L16)</f>
        <v>#VALUE!</v>
      </c>
      <c r="FD14" s="109" t="e">
        <f>IF('Agosto 2024'!K16&gt;'Agosto 2024'!L16,'Agosto 2024'!K16,'Agosto 2024'!L16)</f>
        <v>#VALUE!</v>
      </c>
      <c r="FE14" s="109" t="e">
        <f>IF('Setiembre 2024'!K16&gt;'Setiembre 2024'!L16,'Setiembre 2024'!K16,'Setiembre 2024'!L16)</f>
        <v>#VALUE!</v>
      </c>
      <c r="FF14" s="109" t="e">
        <f>IF('Octubre 2024'!K16&gt;'Octubre 2024'!L16,'Octubre 2024'!K16,'Octubre 2024'!L16)</f>
        <v>#VALUE!</v>
      </c>
      <c r="FG14" s="109" t="e">
        <f>IF('Noviembre 2024'!K16&gt;'Noviembre 2024'!L16,'Noviembre 2024'!K16,'Noviembre 2024'!L16)</f>
        <v>#VALUE!</v>
      </c>
      <c r="FH14" s="109" t="e">
        <f>IF('Diciembre 2024'!K16&gt;'Diciembre 2024'!L16,'Diciembre 2024'!K16,'Diciembre 2024'!L16)</f>
        <v>#VALUE!</v>
      </c>
      <c r="FI14" s="109" t="e">
        <f>IF('Enero 2025'!K16&gt;'Enero 2025'!L16,'Enero 2025'!K16,'Enero 2025'!L16)</f>
        <v>#VALUE!</v>
      </c>
      <c r="FJ14" s="109" t="e">
        <f>IF('Febrero 2025'!K16&gt;'Febrero 2025'!L16,'Febrero 2025'!K16,'Febrero 2025'!L16)</f>
        <v>#VALUE!</v>
      </c>
      <c r="FK14" s="109" t="e">
        <f>IF('Marzo 2025'!K16&gt;'Marzo 2025'!L16,'Marzo 2025'!K16,'Marzo 2025'!L16)</f>
        <v>#VALUE!</v>
      </c>
      <c r="FL14" s="109" t="e">
        <f>IF('Abril 2025'!K16&gt;'Abril 2025'!L16,'Abril 2025'!K16,'Abril 2025'!L16)</f>
        <v>#VALUE!</v>
      </c>
    </row>
    <row r="15" spans="1:176" x14ac:dyDescent="0.2">
      <c r="A15" s="56">
        <v>13</v>
      </c>
      <c r="B15" s="100" t="s">
        <v>26</v>
      </c>
      <c r="C15" s="101" t="s">
        <v>35</v>
      </c>
      <c r="D15" s="56">
        <v>189801</v>
      </c>
      <c r="E15" s="56">
        <v>465079</v>
      </c>
      <c r="F15" s="88">
        <v>24</v>
      </c>
      <c r="G15" s="88"/>
      <c r="H15" s="24">
        <v>0.4</v>
      </c>
      <c r="I15" s="24"/>
      <c r="J15" s="24"/>
      <c r="K15" s="24"/>
      <c r="L15" s="24"/>
      <c r="M15" s="24"/>
      <c r="N15" s="24"/>
      <c r="O15" s="24"/>
      <c r="P15" s="24"/>
      <c r="Q15" s="103">
        <v>1.2000000000000002</v>
      </c>
      <c r="R15" s="103">
        <v>0.54999999999999993</v>
      </c>
      <c r="S15" s="103" t="s">
        <v>40</v>
      </c>
      <c r="T15" s="103">
        <v>1.56</v>
      </c>
      <c r="U15" s="103" t="s">
        <v>45</v>
      </c>
      <c r="V15" s="106" t="s">
        <v>48</v>
      </c>
      <c r="W15" s="103" t="s">
        <v>49</v>
      </c>
      <c r="X15" s="103" t="s">
        <v>49</v>
      </c>
      <c r="Y15" s="103" t="s">
        <v>49</v>
      </c>
      <c r="Z15" s="103" t="s">
        <v>49</v>
      </c>
      <c r="AA15" s="103" t="s">
        <v>49</v>
      </c>
      <c r="AB15" s="103" t="s">
        <v>49</v>
      </c>
      <c r="AC15" s="103" t="s">
        <v>49</v>
      </c>
      <c r="AD15" s="103" t="s">
        <v>49</v>
      </c>
      <c r="AE15" s="103" t="s">
        <v>49</v>
      </c>
      <c r="AF15" s="103" t="s">
        <v>49</v>
      </c>
      <c r="AG15" s="103" t="s">
        <v>49</v>
      </c>
      <c r="AH15" s="106" t="s">
        <v>49</v>
      </c>
      <c r="AI15" s="106" t="s">
        <v>49</v>
      </c>
      <c r="AJ15" s="106" t="s">
        <v>49</v>
      </c>
      <c r="AK15" s="106" t="s">
        <v>49</v>
      </c>
      <c r="AL15" s="106" t="s">
        <v>49</v>
      </c>
      <c r="AM15" s="106" t="s">
        <v>49</v>
      </c>
      <c r="AN15" s="106" t="s">
        <v>49</v>
      </c>
      <c r="AO15" s="106" t="s">
        <v>49</v>
      </c>
      <c r="AP15" s="109" t="s">
        <v>49</v>
      </c>
      <c r="AQ15" s="109" t="s">
        <v>49</v>
      </c>
      <c r="AR15" s="109" t="s">
        <v>49</v>
      </c>
      <c r="AS15" s="103" t="s">
        <v>49</v>
      </c>
      <c r="AT15" s="106" t="s">
        <v>49</v>
      </c>
      <c r="AU15" s="106" t="s">
        <v>49</v>
      </c>
      <c r="AV15" s="106" t="s">
        <v>49</v>
      </c>
      <c r="AW15" s="106" t="s">
        <v>49</v>
      </c>
      <c r="AX15" s="106" t="s">
        <v>49</v>
      </c>
      <c r="AY15" s="106" t="s">
        <v>49</v>
      </c>
      <c r="AZ15" s="106" t="s">
        <v>49</v>
      </c>
      <c r="BA15" s="106" t="s">
        <v>49</v>
      </c>
      <c r="BB15" s="120" t="s">
        <v>49</v>
      </c>
      <c r="BC15" s="106" t="s">
        <v>49</v>
      </c>
      <c r="BD15" s="109" t="s">
        <v>49</v>
      </c>
      <c r="BE15" s="109" t="s">
        <v>49</v>
      </c>
      <c r="BF15" s="109" t="s">
        <v>49</v>
      </c>
      <c r="BG15" s="109" t="s">
        <v>49</v>
      </c>
      <c r="BH15" s="109" t="s">
        <v>49</v>
      </c>
      <c r="BI15" s="108" t="s">
        <v>49</v>
      </c>
      <c r="BJ15" s="109" t="s">
        <v>49</v>
      </c>
      <c r="BK15" s="109" t="s">
        <v>49</v>
      </c>
      <c r="BL15" s="109" t="s">
        <v>49</v>
      </c>
      <c r="BM15" s="109" t="s">
        <v>49</v>
      </c>
      <c r="BN15" s="109" t="s">
        <v>49</v>
      </c>
      <c r="BO15" s="109" t="s">
        <v>49</v>
      </c>
      <c r="BP15" s="109" t="s">
        <v>49</v>
      </c>
      <c r="BQ15" s="109" t="s">
        <v>49</v>
      </c>
      <c r="BR15" s="109" t="s">
        <v>49</v>
      </c>
      <c r="BS15" s="109" t="s">
        <v>49</v>
      </c>
      <c r="BT15" s="109" t="s">
        <v>49</v>
      </c>
      <c r="BU15" s="109" t="s">
        <v>49</v>
      </c>
      <c r="BV15" s="109" t="s">
        <v>49</v>
      </c>
      <c r="BW15" s="109" t="s">
        <v>49</v>
      </c>
      <c r="BX15" s="109" t="s">
        <v>49</v>
      </c>
      <c r="BY15" s="109" t="s">
        <v>49</v>
      </c>
      <c r="BZ15" s="109" t="s">
        <v>49</v>
      </c>
      <c r="CA15" s="109" t="s">
        <v>49</v>
      </c>
      <c r="CB15" s="109" t="s">
        <v>49</v>
      </c>
      <c r="CC15" s="109" t="s">
        <v>49</v>
      </c>
      <c r="CD15" s="109" t="s">
        <v>49</v>
      </c>
      <c r="CE15" s="109" t="s">
        <v>49</v>
      </c>
      <c r="CF15" s="109" t="s">
        <v>49</v>
      </c>
      <c r="CG15" s="109" t="s">
        <v>49</v>
      </c>
      <c r="CH15" s="109" t="s">
        <v>49</v>
      </c>
      <c r="CI15" s="109" t="s">
        <v>49</v>
      </c>
      <c r="CJ15" s="109" t="s">
        <v>49</v>
      </c>
      <c r="CK15" s="109" t="s">
        <v>49</v>
      </c>
      <c r="CL15" s="109" t="s">
        <v>49</v>
      </c>
      <c r="CM15" s="109" t="s">
        <v>49</v>
      </c>
      <c r="CN15" s="109" t="s">
        <v>49</v>
      </c>
      <c r="CO15" s="109" t="s">
        <v>49</v>
      </c>
      <c r="CP15" s="109" t="s">
        <v>49</v>
      </c>
      <c r="CQ15" s="109" t="s">
        <v>49</v>
      </c>
      <c r="CR15" s="109" t="s">
        <v>49</v>
      </c>
      <c r="CS15" s="109" t="s">
        <v>49</v>
      </c>
      <c r="CT15" s="109" t="s">
        <v>49</v>
      </c>
      <c r="CU15" s="109" t="s">
        <v>49</v>
      </c>
      <c r="CV15" s="109" t="s">
        <v>49</v>
      </c>
      <c r="CW15" s="109" t="s">
        <v>49</v>
      </c>
      <c r="CX15" s="109" t="s">
        <v>49</v>
      </c>
      <c r="CY15" s="109" t="s">
        <v>49</v>
      </c>
      <c r="CZ15" s="109" t="s">
        <v>49</v>
      </c>
      <c r="DA15" s="109" t="s">
        <v>49</v>
      </c>
      <c r="DB15" s="109" t="s">
        <v>49</v>
      </c>
      <c r="DC15" s="109" t="s">
        <v>49</v>
      </c>
      <c r="DD15" s="109" t="s">
        <v>49</v>
      </c>
      <c r="DE15" s="109" t="s">
        <v>49</v>
      </c>
      <c r="DF15" s="109" t="s">
        <v>49</v>
      </c>
      <c r="DG15" s="109" t="s">
        <v>49</v>
      </c>
      <c r="DH15" s="109" t="s">
        <v>49</v>
      </c>
      <c r="DI15" s="109" t="s">
        <v>49</v>
      </c>
      <c r="DJ15" s="109" t="s">
        <v>49</v>
      </c>
      <c r="DK15" s="109" t="s">
        <v>49</v>
      </c>
      <c r="DL15" s="109" t="s">
        <v>49</v>
      </c>
      <c r="DM15" s="109" t="s">
        <v>49</v>
      </c>
      <c r="DN15" s="109" t="s">
        <v>49</v>
      </c>
      <c r="DO15" s="109" t="s">
        <v>49</v>
      </c>
      <c r="DP15" s="109" t="s">
        <v>49</v>
      </c>
      <c r="DQ15" s="109" t="s">
        <v>49</v>
      </c>
      <c r="DR15" s="109" t="s">
        <v>49</v>
      </c>
      <c r="DS15" s="109" t="s">
        <v>49</v>
      </c>
      <c r="DT15" s="109" t="s">
        <v>49</v>
      </c>
      <c r="DU15" s="109" t="s">
        <v>49</v>
      </c>
      <c r="DV15" s="109" t="s">
        <v>49</v>
      </c>
      <c r="DW15" s="109" t="s">
        <v>49</v>
      </c>
      <c r="DX15" s="109" t="s">
        <v>49</v>
      </c>
      <c r="DY15" s="109" t="s">
        <v>49</v>
      </c>
      <c r="DZ15" s="109" t="s">
        <v>49</v>
      </c>
      <c r="EA15" s="109" t="s">
        <v>49</v>
      </c>
      <c r="EB15" s="109" t="s">
        <v>49</v>
      </c>
      <c r="EC15" s="109" t="s">
        <v>49</v>
      </c>
      <c r="ED15" s="109" t="s">
        <v>49</v>
      </c>
      <c r="EE15" s="109" t="s">
        <v>49</v>
      </c>
      <c r="EF15" s="109" t="s">
        <v>49</v>
      </c>
      <c r="EG15" s="109" t="s">
        <v>49</v>
      </c>
      <c r="EH15" s="109" t="s">
        <v>49</v>
      </c>
      <c r="EI15" s="109" t="s">
        <v>49</v>
      </c>
      <c r="EJ15" s="109" t="s">
        <v>49</v>
      </c>
      <c r="EK15" s="109" t="s">
        <v>49</v>
      </c>
      <c r="EL15" s="109" t="s">
        <v>49</v>
      </c>
      <c r="EM15" s="109" t="s">
        <v>49</v>
      </c>
      <c r="EN15" s="109" t="s">
        <v>49</v>
      </c>
      <c r="EO15" s="109" t="s">
        <v>49</v>
      </c>
      <c r="EP15" s="109">
        <f>IF('Junio 2023'!K17&gt;'Junio 2023'!L17,'Junio 2023'!K17,'Junio 2023'!L17)</f>
        <v>-0.4</v>
      </c>
      <c r="EQ15" s="109">
        <f>IF('Julio 2023'!K17&gt;'Julio 2023'!L17,'Julio 2023'!K17,'Julio 2023'!L17)</f>
        <v>-0.4</v>
      </c>
      <c r="ER15" s="109">
        <f>IF('Agosto 2023'!K17&gt;'Agosto 2023'!L17,'Agosto 2023'!K17,'Agosto 2023'!L17)</f>
        <v>-0.4</v>
      </c>
      <c r="ES15" s="109">
        <f>IF('Setiembre 2023'!K17&gt;'Setiembre 2023'!L17,'Setiembre 2023'!K17,'Setiembre 2023'!L17)</f>
        <v>-0.4</v>
      </c>
      <c r="ET15" s="109">
        <f>IF('Octubre 2023'!K17&gt;'Octubre 2023'!L17,'Octubre 2023'!K17,'Octubre 2023'!L17)</f>
        <v>-0.4</v>
      </c>
      <c r="EU15" s="109">
        <f>IF('Noviembre 2023'!K17&gt;'Noviembre 2023'!L17,'Noviembre 2023'!K17,'Noviembre 2023'!L17)</f>
        <v>-0.4</v>
      </c>
      <c r="EV15" s="109">
        <f>IF('Diciembre 2023'!K17&gt;'Diciembre 2023'!L17,'Diciembre 2023'!K17,'Diciembre 2023'!L17)</f>
        <v>-0.4</v>
      </c>
      <c r="EW15" s="109">
        <f>IF('Enero 2024'!K17&gt;'Enero 2024'!L17,'Enero 2024'!K17,'Enero 2024'!L17)</f>
        <v>-0.4</v>
      </c>
      <c r="EX15" s="109">
        <f>IF('Febrero 2024'!K17&gt;'Febrero 2024'!L17,'Febrero 2024'!K17,'Febrero 2024'!L17)</f>
        <v>-0.4</v>
      </c>
      <c r="EY15" s="109">
        <f>IF('Marzo 2024'!K17&gt;'Marzo 2024'!L17,'Marzo 2024'!K17,'Marzo 2024'!L17)</f>
        <v>-0.4</v>
      </c>
      <c r="EZ15" s="109">
        <f>IF('Abril 2024'!K17&gt;'Abril 2024'!L17,'Abril 2024'!K17,'Abril 2024'!L17)</f>
        <v>-0.4</v>
      </c>
      <c r="FA15" s="109">
        <f>IF('Mayo 2024'!K17&gt;'Mayo 2024'!L17,'Mayo 2024'!K17,'Mayo 2024'!L17)</f>
        <v>-0.4</v>
      </c>
      <c r="FB15" s="109">
        <f>IF('Junio 2024'!K17&gt;'Junio 2024'!L17,'Junio 2024'!K17,'Junio 2024'!L17)</f>
        <v>-0.4</v>
      </c>
      <c r="FC15" s="109">
        <f>IF('Julio 2024'!K17&gt;'Julio 2024'!L17,'Julio 2024'!K17,'Julio 2024'!L17)</f>
        <v>-0.4</v>
      </c>
      <c r="FD15" s="109">
        <f>IF('Agosto 2024'!K17&gt;'Agosto 2024'!L17,'Agosto 2024'!K17,'Agosto 2024'!L17)</f>
        <v>-0.4</v>
      </c>
      <c r="FE15" s="109">
        <f>IF('Setiembre 2024'!K17&gt;'Setiembre 2024'!L17,'Setiembre 2024'!K17,'Setiembre 2024'!L17)</f>
        <v>-0.4</v>
      </c>
      <c r="FF15" s="109" t="e">
        <f>IF('Octubre 2024'!K17&gt;'Octubre 2024'!L17,'Octubre 2024'!K17,'Octubre 2024'!L17)</f>
        <v>#VALUE!</v>
      </c>
      <c r="FG15" s="109" t="e">
        <f>IF('Noviembre 2024'!K17&gt;'Noviembre 2024'!L17,'Noviembre 2024'!K17,'Noviembre 2024'!L17)</f>
        <v>#VALUE!</v>
      </c>
      <c r="FH15" s="109" t="e">
        <f>IF('Diciembre 2024'!K17&gt;'Diciembre 2024'!L17,'Diciembre 2024'!K17,'Diciembre 2024'!L17)</f>
        <v>#VALUE!</v>
      </c>
      <c r="FI15" s="109" t="e">
        <f>IF('Enero 2025'!K17&gt;'Enero 2025'!L17,'Enero 2025'!K17,'Enero 2025'!L17)</f>
        <v>#VALUE!</v>
      </c>
      <c r="FJ15" s="109" t="e">
        <f>IF('Febrero 2025'!K17&gt;'Febrero 2025'!L17,'Febrero 2025'!K17,'Febrero 2025'!L17)</f>
        <v>#VALUE!</v>
      </c>
      <c r="FK15" s="109" t="e">
        <f>IF('Marzo 2025'!K17&gt;'Marzo 2025'!L17,'Marzo 2025'!K17,'Marzo 2025'!L17)</f>
        <v>#VALUE!</v>
      </c>
      <c r="FL15" s="109" t="e">
        <f>IF('Abril 2025'!K17&gt;'Abril 2025'!L17,'Abril 2025'!K17,'Abril 2025'!L17)</f>
        <v>#VALUE!</v>
      </c>
    </row>
    <row r="16" spans="1:176" x14ac:dyDescent="0.2">
      <c r="A16" s="56">
        <v>14</v>
      </c>
      <c r="B16" s="100" t="s">
        <v>63</v>
      </c>
      <c r="C16" s="101" t="s">
        <v>30</v>
      </c>
      <c r="D16" s="56">
        <v>188953</v>
      </c>
      <c r="E16" s="56">
        <v>468719</v>
      </c>
      <c r="F16" s="88"/>
      <c r="G16" s="88"/>
      <c r="H16" s="24">
        <v>0.56000000000000005</v>
      </c>
      <c r="I16" s="24"/>
      <c r="J16" s="24"/>
      <c r="K16" s="24"/>
      <c r="L16" s="24"/>
      <c r="M16" s="24"/>
      <c r="N16" s="24"/>
      <c r="O16" s="24"/>
      <c r="P16" s="24"/>
      <c r="Q16" s="103"/>
      <c r="R16" s="104"/>
      <c r="S16" s="103"/>
      <c r="T16" s="103"/>
      <c r="U16" s="103"/>
      <c r="V16" s="106"/>
      <c r="W16" s="104"/>
      <c r="X16" s="104"/>
      <c r="Y16" s="103"/>
      <c r="Z16" s="104"/>
      <c r="AA16" s="103"/>
      <c r="AB16" s="103"/>
      <c r="AC16" s="103"/>
      <c r="AD16" s="104"/>
      <c r="AE16" s="103"/>
      <c r="AF16" s="103"/>
      <c r="AG16" s="102"/>
      <c r="AH16" s="102"/>
      <c r="AI16" s="106"/>
      <c r="AJ16" s="102"/>
      <c r="AK16" s="106">
        <v>9.2999999999999989</v>
      </c>
      <c r="AL16" s="102">
        <v>8.74</v>
      </c>
      <c r="AM16" s="109">
        <v>6.3000000000000007</v>
      </c>
      <c r="AN16" s="102">
        <v>9.2999999999999989</v>
      </c>
      <c r="AO16" s="110">
        <v>8.9499999999999993</v>
      </c>
      <c r="AP16" s="109">
        <v>6.27</v>
      </c>
      <c r="AQ16" s="109">
        <v>8.129999999999999</v>
      </c>
      <c r="AR16" s="109">
        <v>6.3599999999999994</v>
      </c>
      <c r="AS16" s="102">
        <v>6.6999999999999993</v>
      </c>
      <c r="AT16" s="102">
        <v>7.66</v>
      </c>
      <c r="AU16" s="102">
        <v>9.68</v>
      </c>
      <c r="AV16" s="102">
        <v>6.8599999999999994</v>
      </c>
      <c r="AW16" s="102">
        <v>11.84</v>
      </c>
      <c r="AX16" s="102">
        <v>8.74</v>
      </c>
      <c r="AY16" s="102">
        <v>10.59</v>
      </c>
      <c r="AZ16" s="102">
        <v>8.379999999999999</v>
      </c>
      <c r="BA16" s="110">
        <v>7.59</v>
      </c>
      <c r="BB16" s="102">
        <v>8.5500000000000007</v>
      </c>
      <c r="BC16" s="109">
        <v>9.64</v>
      </c>
      <c r="BD16" s="109">
        <v>6.84</v>
      </c>
      <c r="BE16" s="125">
        <v>8.43</v>
      </c>
      <c r="BF16" s="110">
        <v>9.1999999999999993</v>
      </c>
      <c r="BG16" s="125">
        <v>9.51</v>
      </c>
      <c r="BH16" s="108">
        <v>6.48</v>
      </c>
      <c r="BI16" s="108">
        <v>6.57</v>
      </c>
      <c r="BJ16" s="125">
        <v>9.7799999999999994</v>
      </c>
      <c r="BK16" s="109">
        <v>6.6300000000000008</v>
      </c>
      <c r="BL16" s="109">
        <v>6.48</v>
      </c>
      <c r="BM16" s="125">
        <v>8.7199999999999989</v>
      </c>
      <c r="BN16" s="108">
        <f>IF('Octubre 2016'!K18&gt;'Octubre 2016'!L18,'Octubre 2016'!K18,'Octubre 2016'!L18)</f>
        <v>6.2200000000000006</v>
      </c>
      <c r="BO16" s="125">
        <f>IF('Noviembre 2016'!K18&gt;'Noviembre 2016'!L18,'Noviembre 2016'!K18,'Noviembre 2016'!L18)</f>
        <v>8.7299999999999986</v>
      </c>
      <c r="BP16" s="125">
        <f>IF('Diciembre 2016'!K18&gt;'Diciembre 2016'!L18,'Diciembre 2016'!K18,'Diciembre 2016'!L18)</f>
        <v>7.1300000000000008</v>
      </c>
      <c r="BQ16" s="126"/>
      <c r="BR16" s="109">
        <f>IF('Febrero 2017'!K18&gt;'Febrero 2017'!L18,'Febrero 2017'!K18,'Febrero 2017'!L18)</f>
        <v>6.4399999999999995</v>
      </c>
      <c r="BS16" s="125">
        <f>IF('Marzo 2017'!K18&gt;'Marzo 2017'!K18,'Marzo 2017'!K18,'Marzo 2017'!L18)</f>
        <v>9.32</v>
      </c>
      <c r="BT16" s="125">
        <f>IF('Abril 2017'!K18&gt;'Abril 2017'!L18,'Abril 2017'!K18,'Abril 2017'!L18)</f>
        <v>11.559999999999999</v>
      </c>
      <c r="BU16" s="125">
        <f>IF('Mayo 2017'!K18&gt;'Mayo 2017'!L18,'Mayo 2017'!K18,'Mayo 2017'!L18)</f>
        <v>9.7799999999999994</v>
      </c>
      <c r="BV16" s="125">
        <f>IF('Junio 2017'!K18&gt;'Junio 2017'!L18,'Junio 2017'!K18,'Junio 2017'!L18)</f>
        <v>11.59</v>
      </c>
      <c r="BW16" s="125">
        <f>IF('Julio 2017'!K18&gt;'Julio 2017'!L18,'Julio 2017'!K18,'Julio 2017'!L18)</f>
        <v>8.59</v>
      </c>
      <c r="BX16" s="125">
        <f>IF('Agosto 2017'!K18&gt;'Agosto 2017'!L18,'Agosto 2017'!K18,'Agosto 2017'!L18)</f>
        <v>8.6999999999999993</v>
      </c>
      <c r="BY16" s="125">
        <f>IF('Setiembre 2017'!K18&gt;'Setiembre 2017'!L18,'Setiembre 2017'!K18,'Setiembre 2017'!L18)</f>
        <v>8.5399999999999991</v>
      </c>
      <c r="BZ16" s="126">
        <f>IF('Octubre 2017'!K18&gt;'Octubre 2017'!L18,'Octubre 2017'!K18,'Octubre 2017'!L18)</f>
        <v>3.37</v>
      </c>
      <c r="CA16" s="126">
        <f>IF('Noviembre 2017'!K18&gt;'Noviembre 2017'!L18,'Noviembre 2017'!K18,'Noviembre 2017'!L18)</f>
        <v>5.83</v>
      </c>
      <c r="CB16" s="126">
        <f>IF('Diciembre 2017'!K18&gt;'Diciembre 2017'!L18,'Diciembre 2017'!K18,'Diciembre 2017'!L18)</f>
        <v>5.8699999999999992</v>
      </c>
      <c r="CC16" s="126">
        <f>IF('Enero 2018'!K18&gt;'Enero 2018'!L18,'Enero 2018'!K18,'Enero 2018'!L18)</f>
        <v>5.9399999999999995</v>
      </c>
      <c r="CD16" s="125">
        <f>IF('Febrero 2018'!K18&gt;'Febrero 2018'!L18,'Febrero 2018'!K18,'Febrero 2018'!L18)</f>
        <v>8.0399999999999991</v>
      </c>
      <c r="CE16" s="125">
        <f>IF('Marzo 2018'!K18&gt;'Marzo 2018'!L18,'Marzo 2018'!K18,'Marzo 2018'!L18)</f>
        <v>8.6999999999999993</v>
      </c>
      <c r="CF16" s="125">
        <f>IF('Abril 2018'!K18&gt;'Abril 2018'!L18,'Abril 2018'!K18,'Abril 2018'!L18)</f>
        <v>8.9699999999999989</v>
      </c>
      <c r="CG16" s="125">
        <f>IF('Mayo 2018'!K18&gt;'Mayo 2018'!L18,'Mayo 2018'!K18,'Mayo 2018'!L18)</f>
        <v>9.65</v>
      </c>
      <c r="CH16" s="109">
        <f>IF('Junio 2018'!K18&gt;'Junio 2018'!L18,'Junio 2018'!K18,'Junio 2018'!L18)</f>
        <v>5.6999999999999993</v>
      </c>
      <c r="CI16" s="109" t="str">
        <f>IF('Julio 2018'!K18&gt;'Julio 2018'!L18,'Julio 2018'!K18,'Julio 2018'!L18)</f>
        <v>asada no disponible</v>
      </c>
      <c r="CJ16" s="125">
        <f>IF('Agosto 2018'!K18&gt;'Agosto 2018'!L18,'Agosto 2018'!K18,'Agosto 2018'!L18)</f>
        <v>13.44</v>
      </c>
      <c r="CK16" s="109"/>
      <c r="CL16" s="125">
        <f>IF('Octubre 2018'!K18&gt;'Octubre 2018'!L18,'Octubre 2018'!K18,'Octubre 2018'!L18)</f>
        <v>9.9499999999999993</v>
      </c>
      <c r="CM16" s="125">
        <f>IF('Noviembre 2018'!K18&gt;'Noviembre 2018'!L18,'Noviembre 2018'!K18,'Noviembre 2018'!L18)</f>
        <v>10.34</v>
      </c>
      <c r="CN16" s="109">
        <f>IF('Diciembre 2018'!K18&gt;'Diciembre 2018'!L18,'Diciembre 2018'!K18,'Diciembre 2018'!L18)</f>
        <v>6.34</v>
      </c>
      <c r="CO16" s="125">
        <f>IF('Enero 2019'!K18&gt;'Enero 2019'!L18,'Enero 2019'!K18,'Enero 2019'!L18)</f>
        <v>17.53</v>
      </c>
      <c r="CP16" s="109">
        <f>IF('Febrero 2019'!K18&gt;'Febrero 2019'!L18,'Febrero 2019'!K18,'Febrero 2019'!L18)</f>
        <v>5.6199999999999992</v>
      </c>
      <c r="CQ16" s="125">
        <f>IF('Marzo 2019'!K18&gt;'Marzo 2019'!L18,'Marzo 2019'!K18,'Marzo 2019'!L18)</f>
        <v>15.04</v>
      </c>
      <c r="CR16" s="125">
        <f>IF('Abril 2019'!K18&gt;'Abril 2019'!L18,'Abril 2019'!K18,'Abril 2019'!L18)</f>
        <v>13.5</v>
      </c>
      <c r="CS16" s="125">
        <f>IF('Mayo 2019'!K18&gt;'Mayo 2019'!L18,'Mayo 2019'!K18,'Mayo 2019'!L18)</f>
        <v>17.8</v>
      </c>
      <c r="CT16" s="125">
        <f>IF('Junio 2019'!K18&gt;'Junio 2019'!L18,'Junio 2019'!K18,'Junio 2019'!L18)</f>
        <v>17.8</v>
      </c>
      <c r="CU16" s="125">
        <f>IF('julio 2019'!K18&gt;'julio 2019'!L18,'julio 2019'!K18,'julio 2019'!L18)</f>
        <v>12.58</v>
      </c>
      <c r="CV16" s="109">
        <f>IF('Agosto 2019'!K18&gt;'Agosto 2019'!L18,'Agosto 2019'!K18,'Agosto 2019'!L18)</f>
        <v>15.139999999999999</v>
      </c>
      <c r="CW16" s="109">
        <f>IF('Setiembre 2019'!K18&gt;'Setiembre 2019'!L18,'Setiembre 2019'!K18,'Setiembre 2019'!L18)</f>
        <v>11.719999999999999</v>
      </c>
      <c r="CX16" s="109">
        <f>IF('Octubre 2019'!K18&gt;'Octubre 2019'!L18,'Octubre 2019'!K18,'Octubre 2019'!L18)</f>
        <v>6.2799999999999994</v>
      </c>
      <c r="CY16" s="109">
        <f>IF('Noviembre 2019'!K18&gt;'Noviembre 2019'!L18,'Noviembre 2019'!K18,'Noviembre 2019'!L18)</f>
        <v>6.2799999999999994</v>
      </c>
      <c r="CZ16" s="109"/>
      <c r="DA16" s="109">
        <f>IF('Enero 2020'!K18&gt;'Enero 2020'!L18,'Enero 2020'!K18,'Enero 2020'!L18)</f>
        <v>6.43</v>
      </c>
      <c r="DB16" s="109">
        <f>IF('Febrero 2020'!K18&gt;'Febrero 2020'!L18,'Febrero 2020'!K18,'Febrero 2020'!L18)</f>
        <v>6.6199999999999992</v>
      </c>
      <c r="DC16" s="109">
        <f>IF('Marzo 2020'!K18&gt;'Marzo 2020'!L18,'Marzo 2020'!K18,'Marzo 2020'!L18)</f>
        <v>13.87</v>
      </c>
      <c r="DD16" s="109">
        <f>IF('Abril 2020'!K18&gt;'Abril 2020'!L18,'Abril 2020'!K18,'Abril 2020'!L18)</f>
        <v>13.879999999999999</v>
      </c>
      <c r="DE16">
        <v>13.47</v>
      </c>
      <c r="DF16" s="109">
        <f>IF('Junio 2020'!K18&gt;'Junio 2020'!L18,'Junio 2020'!K18,'Junio 2020'!L18)</f>
        <v>13.5</v>
      </c>
      <c r="DG16" s="109">
        <f>IF('Julio 2020'!K18&gt;'Julio 2020'!L18,'Julio 2020'!K18,'Julio 2020'!L18)</f>
        <v>13.729999999999999</v>
      </c>
      <c r="DH16" s="109">
        <f>IF('Agosto 2020'!K18&gt;'Agosto 2020'!L18,'Agosto 2020'!K18,'Agosto 2020'!L18)</f>
        <v>13.719999999999999</v>
      </c>
      <c r="DI16" s="109">
        <f>IF('Setiembre 2020'!K18&gt;'Setiembre 2020'!L18,'Setiembre 2020'!K18,'Setiembre 2020'!L18)</f>
        <v>15.4</v>
      </c>
      <c r="DJ16" s="109">
        <f>IF('Octubre 2020'!K18&gt;'Octubre 2020'!L18,'Octubre 2020'!K18,'Octubre 2020'!L18)</f>
        <v>11.299999999999999</v>
      </c>
      <c r="DK16" s="109">
        <f>IF('Noviembre 2020'!K18&gt;'Noviembre 2020'!L18,'Noviembre 2020'!K18,'Noviembre 2020'!L18)</f>
        <v>6.2799999999999994</v>
      </c>
      <c r="DL16" s="109">
        <f>IF('Diciembre 2020'!K18&gt;'Diciembre 2020'!L18,'Diciembre 2020'!K18,'Diciembre 2020'!L18)</f>
        <v>11.51</v>
      </c>
      <c r="DM16" s="109">
        <f>IF('Enero 2021'!K18&gt;'Enero 2021'!L18,'Enero 2021'!K18,'Enero 2021'!L18)</f>
        <v>6.4399999999999995</v>
      </c>
      <c r="DN16" s="109">
        <f>IF('Febrero 2021'!K18&gt;'Febrero 2021'!L18,'Febrero 2021'!K18,'Febrero 2021'!L18)</f>
        <v>10.61</v>
      </c>
      <c r="DO16" s="109">
        <f>IF('Marzo 2021'!K18&gt;'Marzo 2021'!L18,'Marzo 2021'!K18,'Marzo 2021'!L18)</f>
        <v>13.34</v>
      </c>
      <c r="DP16" s="109">
        <f>IF('Abril 2021'!K18&gt;'Abril 2021'!L18,'Abril 2021'!K18,'Abril 2021'!L18)</f>
        <v>13.549999999999999</v>
      </c>
      <c r="DQ16" s="109">
        <f>IF('Mayo 2021'!K18&gt;'Mayo 2021'!L18,'Mayo 2021'!K18,'Mayo 2021'!L18)</f>
        <v>13.86</v>
      </c>
      <c r="DR16" s="109">
        <f>IF('Junio 2021'!K18&gt;'Junio 2021'!L18,'Junio 2021'!K18,'Junio 2021'!L18)</f>
        <v>13.82</v>
      </c>
      <c r="DS16" s="109">
        <f>IF('Julio 2021'!K18&gt;'Julio 2021'!L18,'Julio 2021'!K18,'Julio 2021'!L18)</f>
        <v>13.729999999999999</v>
      </c>
      <c r="DT16" s="109">
        <f>IF('Agosto 2021'!K18&gt;'Agosto 2021'!L18,'Agosto 2021'!K18,'Agosto 2021'!L18)</f>
        <v>10.379999999999999</v>
      </c>
      <c r="DU16" s="109">
        <f>IF('Setiembre 2021'!K18&gt;'Setiembre 2021'!L18,'Setiembre 2021'!K18,'Setiembre 2021'!L18)</f>
        <v>8.19</v>
      </c>
      <c r="DV16" s="109">
        <f>IF('Octubre 2021'!K18&gt;'Octubre 2021'!L18,'Octubre 2021'!K18,'Octubre 2021'!L18)</f>
        <v>6.8000000000000007</v>
      </c>
      <c r="DW16" s="109">
        <f>IF('Noviembre 2021'!K18&gt;'Noviembre 2021'!L18,'Noviembre 2021'!K18,'Noviembre 2021'!L18)</f>
        <v>5.98</v>
      </c>
      <c r="DX16" s="109">
        <f>IF('Diciembre 2021'!K18&gt;'Diciembre 2021'!L18,'Diciembre 2021'!K18,'Diciembre 2021'!L18)</f>
        <v>10.17</v>
      </c>
      <c r="DY16" s="109">
        <f>IF('Enero 2022'!K18&gt;'Enero 2022'!L18,'Enero 2022'!K18,'Enero 2022'!L18)</f>
        <v>6.08</v>
      </c>
      <c r="DZ16" s="109">
        <f>IF('Febrero 2022'!K18&gt;'Febrero 2022'!L18,'Febrero 2022'!K18,'Febrero 2022'!L18)</f>
        <v>8.34</v>
      </c>
      <c r="EA16" s="109">
        <f>IF('Marzo 2022'!K18&gt;'Marzo 2022'!L18,'Marzo 2022'!K18,'Marzo 2022'!L18)</f>
        <v>13.74</v>
      </c>
      <c r="EB16" s="109">
        <f>IF('Abril 2022'!K18&gt;'Abril 2022'!L18,'Abril 2022'!K18,'Abril 2022'!L18)</f>
        <v>9.83</v>
      </c>
      <c r="EC16" s="109">
        <f>IF('Mayo 2022'!K18&gt;'Mayo 2022'!L18,'Mayo 2022'!K18,'Mayo 2022'!L18)</f>
        <v>8.94</v>
      </c>
      <c r="ED16" s="109">
        <f>IF('Junio 2022'!K18&gt;'Junio 2022'!L18,'Junio 2022'!K18,'Junio 2022'!L18)</f>
        <v>10.219999999999999</v>
      </c>
      <c r="EE16" s="109">
        <f>IF('Julio 2022'!K18&gt;'Julio 2022'!L18,'Julio 2022'!K18,'Julio 2022'!L18)</f>
        <v>9.5299999999999994</v>
      </c>
      <c r="EF16" s="109">
        <f>IF('Agosto 2022'!K18&gt;'Agosto 2022'!L18,'Agosto 2022'!K18,'Agosto 2022'!L18)</f>
        <v>6.51</v>
      </c>
      <c r="EG16" s="109">
        <f>IF('Setiembre 2022'!K18&gt;'Setiembre 2022'!L18,'Setiembre 2022'!K18,'Setiembre 2022'!L18)</f>
        <v>9.83</v>
      </c>
      <c r="EH16" s="109">
        <f>IF('Octubre 2022'!K18&gt;'Octubre 2022'!L18,'Octubre 2022'!K18,'Octubre 2022'!L18)</f>
        <v>8.27</v>
      </c>
      <c r="EI16" s="109">
        <f>IF('Noviembre 2022'!K18&gt;'Noviembre 2022'!L18,'Noviembre 2022'!K18,'Noviembre 2022'!L18)</f>
        <v>11.44</v>
      </c>
      <c r="EJ16" s="109">
        <f>IF('Diciembre 2022'!K18&gt;'Diciembre 2022'!L18,'Diciembre 2022'!K18,'Diciembre 2022'!L18)</f>
        <v>6.6</v>
      </c>
      <c r="EK16" s="109">
        <f>IF('Enero 2023'!K18&gt;'Enero 2023'!L18,'Enero 2023'!K18,'Enero 2023'!L18)</f>
        <v>11.02</v>
      </c>
      <c r="EL16" s="109">
        <f>IF('Febrero 2023'!K18&gt;'Febrero 2023'!L18,'Febrero 2023'!K18,'Febrero 2023'!L18)</f>
        <v>10.93</v>
      </c>
      <c r="EM16" s="109">
        <f>IF('Marzo 2023'!K18&gt;'Marzo 2023'!L18,'Marzo 2023'!K18,'Marzo 2023'!L18)</f>
        <v>10.639999999999999</v>
      </c>
      <c r="EN16" s="109">
        <f>IF('Abril 2023'!K18&gt;'Abril 2023'!L18,'Abril 2023'!K18,'Abril 2023'!L18)</f>
        <v>12.24</v>
      </c>
      <c r="EO16" s="109">
        <f>IF('Mayo 2023'!K18&gt;'Mayo 2023'!L18,'Mayo 2023'!K18,'Mayo 2023'!L18)</f>
        <v>10.76</v>
      </c>
      <c r="EP16" s="109">
        <f>IF('Junio 2023'!K18&gt;'Junio 2023'!L18,'Junio 2023'!K18,'Junio 2023'!L18)</f>
        <v>8.5</v>
      </c>
      <c r="EQ16" s="109">
        <f>IF('Julio 2023'!K18&gt;'Julio 2023'!L18,'Julio 2023'!K18,'Julio 2023'!L18)</f>
        <v>13.44</v>
      </c>
      <c r="ER16" s="109">
        <f>IF('Agosto 2023'!K18&gt;'Agosto 2023'!L18,'Agosto 2023'!K18,'Agosto 2023'!L18)</f>
        <v>13.42</v>
      </c>
      <c r="ES16" s="109">
        <f>IF('Setiembre 2023'!K18&gt;'Setiembre 2023'!L18,'Setiembre 2023'!K18,'Setiembre 2023'!L18)</f>
        <v>9.24</v>
      </c>
      <c r="ET16" s="109">
        <f>IF('Octubre 2023'!K18&gt;'Octubre 2023'!L18,'Octubre 2023'!K18,'Octubre 2023'!L18)</f>
        <v>9.84</v>
      </c>
      <c r="EU16" s="109">
        <f>IF('Noviembre 2023'!K18&gt;'Noviembre 2023'!L18,'Noviembre 2023'!K18,'Noviembre 2023'!L18)</f>
        <v>8.91</v>
      </c>
      <c r="EV16" s="109">
        <f>IF('Diciembre 2023'!K18&gt;'Diciembre 2023'!L18,'Diciembre 2023'!K18,'Diciembre 2023'!L18)</f>
        <v>11.99</v>
      </c>
      <c r="EW16" s="109">
        <f>IF('Enero 2024'!K18&gt;'Enero 2024'!L18,'Enero 2024'!K18,'Enero 2024'!L18)</f>
        <v>10.549999999999999</v>
      </c>
      <c r="EX16" s="109">
        <f>IF('Febrero 2024'!K18&gt;'Febrero 2024'!L18,'Febrero 2024'!K18,'Febrero 2024'!L18)</f>
        <v>11.43</v>
      </c>
      <c r="EY16" s="109">
        <f>IF('Marzo 2024'!K18&gt;'Marzo 2024'!L18,'Marzo 2024'!K18,'Marzo 2024'!L18)</f>
        <v>-0.56000000000000005</v>
      </c>
      <c r="EZ16" s="109">
        <f>IF('Abril 2024'!K18&gt;'Abril 2024'!L18,'Abril 2024'!K18,'Abril 2024'!L18)</f>
        <v>10.49</v>
      </c>
      <c r="FA16" s="109">
        <f>IF('Mayo 2024'!K18&gt;'Mayo 2024'!L18,'Mayo 2024'!K18,'Mayo 2024'!L18)</f>
        <v>6.98</v>
      </c>
      <c r="FB16" s="109">
        <f>IF('Junio 2024'!K18&gt;'Junio 2024'!L18,'Junio 2024'!K18,'Junio 2024'!L18)</f>
        <v>6.52</v>
      </c>
      <c r="FC16" s="109">
        <f>IF('Julio 2024'!K18&gt;'Julio 2024'!L18,'Julio 2024'!K18,'Julio 2024'!L18)</f>
        <v>6.6099999999999994</v>
      </c>
      <c r="FD16" s="109"/>
      <c r="FE16" s="109">
        <f>IF('Setiembre 2024'!K18&gt;'Setiembre 2024'!L18,'Setiembre 2024'!K18,'Setiembre 2024'!L18)</f>
        <v>9.99</v>
      </c>
      <c r="FF16" s="109">
        <f>IF('Octubre 2024'!K18&gt;'Octubre 2024'!L18,'Octubre 2024'!K18,'Octubre 2024'!L18)</f>
        <v>6.27</v>
      </c>
      <c r="FG16" s="109">
        <f>IF('Noviembre 2024'!K18&gt;'Noviembre 2024'!L18,'Noviembre 2024'!K18,'Noviembre 2024'!L18)</f>
        <v>6.5399999999999991</v>
      </c>
      <c r="FH16" s="109">
        <f>IF('Diciembre 2024'!K18&gt;'Diciembre 2024'!L18,'Diciembre 2024'!K18,'Diciembre 2024'!L18)</f>
        <v>6.6199999999999992</v>
      </c>
      <c r="FI16" s="109">
        <f>IF('Enero 2025'!K18&gt;'Enero 2025'!L18,'Enero 2025'!K18,'Enero 2025'!L18)</f>
        <v>9.2799999999999994</v>
      </c>
      <c r="FJ16" s="109">
        <f>IF('Febrero 2025'!K18&gt;'Febrero 2025'!L18,'Febrero 2025'!K18,'Febrero 2025'!L18)</f>
        <v>9.4799999999999986</v>
      </c>
      <c r="FK16" s="109">
        <f>IF('Marzo 2025'!K18&gt;'Marzo 2025'!L18,'Marzo 2025'!K18,'Marzo 2025'!L18)</f>
        <v>9.629999999999999</v>
      </c>
      <c r="FL16" s="109">
        <f>IF('Abril 2025'!K18&gt;'Abril 2025'!L18,'Abril 2025'!K18,'Abril 2025'!L18)</f>
        <v>6.7799999999999994</v>
      </c>
    </row>
    <row r="17" spans="2:168" ht="13.5" thickBot="1" x14ac:dyDescent="0.25">
      <c r="B17" s="100" t="s">
        <v>113</v>
      </c>
      <c r="C17" s="101" t="s">
        <v>30</v>
      </c>
      <c r="D17" s="9">
        <v>188839</v>
      </c>
      <c r="E17" s="9">
        <v>465987</v>
      </c>
      <c r="H17" s="187">
        <v>0.32</v>
      </c>
      <c r="BC17" s="122"/>
      <c r="BL17" s="127"/>
      <c r="BM17" s="127"/>
      <c r="BS17" s="125">
        <f>IF('Marzo 2017'!K19&gt;'Marzo 2017'!K19,'Marzo 2017'!K19,'Marzo 2017'!L19)</f>
        <v>5.0999999999999996</v>
      </c>
      <c r="BT17" s="125"/>
      <c r="BU17" s="126">
        <f>IF('Mayo 2017'!K19&gt;'Mayo 2017'!L19,'Mayo 2017'!K19,'Mayo 2017'!L19)</f>
        <v>2.44</v>
      </c>
      <c r="BV17" s="109">
        <f>IF('Junio 2017'!K19&gt;'Junio 2017'!L19,'Junio 2017'!K19,'Junio 2017'!L19)</f>
        <v>1.28</v>
      </c>
      <c r="BW17" s="109">
        <f>IF('Julio 2017'!K19&gt;'Julio 2017'!L19,'Julio 2017'!K19,'Julio 2017'!L19)</f>
        <v>1.36</v>
      </c>
      <c r="BX17" s="126">
        <f>IF('Agosto 2017'!K19&gt;'Agosto 2017'!L19,'Agosto 2017'!K19,'Agosto 2017'!L19)</f>
        <v>1.4</v>
      </c>
      <c r="BY17" s="126">
        <f>IF('Setiembre 2017'!K19&gt;'Setiembre 2017'!L19,'Setiembre 2017'!K19,'Setiembre 2017'!L19)</f>
        <v>1.41</v>
      </c>
      <c r="BZ17" s="126">
        <f>IF('Octubre 2017'!K19&gt;'Octubre 2017'!L19,'Octubre 2017'!K19,'Octubre 2017'!L19)</f>
        <v>1.47</v>
      </c>
      <c r="CA17" s="126">
        <f>IF('Noviembre 2017'!K19&gt;'Noviembre 2017'!L19,'Noviembre 2017'!K19,'Noviembre 2017'!L19)</f>
        <v>1.4</v>
      </c>
      <c r="CB17" s="126">
        <f>IF('Diciembre 2017'!K19&gt;'Diciembre 2017'!L19,'Diciembre 2017'!K19,'Diciembre 2017'!L19)</f>
        <v>1.39</v>
      </c>
      <c r="CC17" s="126">
        <f>IF('Enero 2018'!K19&gt;'Enero 2018'!L19,'Enero 2018'!K19,'Enero 2018'!L19)</f>
        <v>0.6100000000000001</v>
      </c>
      <c r="CD17" s="109">
        <f>IF('Febrero 2018'!K19&gt;'Febrero 2018'!L19,'Febrero 2018'!K19,'Febrero 2018'!L19)</f>
        <v>1.7899999999999998</v>
      </c>
      <c r="CE17" s="109">
        <f>IF('Marzo 2018'!K19&gt;'Marzo 2018'!L19,'Marzo 2018'!K19,'Marzo 2018'!L19)</f>
        <v>2.2000000000000002</v>
      </c>
      <c r="CF17" s="109">
        <f>IF('Abril 2018'!K19&gt;'Abril 2018'!L19,'Abril 2018'!K19,'Abril 2018'!L19)</f>
        <v>2.6500000000000004</v>
      </c>
      <c r="CG17" s="109">
        <f>IF('Mayo 2018'!K19&gt;'Mayo 2018'!L19,'Mayo 2018'!K19,'Mayo 2018'!L19)</f>
        <v>3.06</v>
      </c>
      <c r="CH17" s="109">
        <f>IF('Junio 2018'!K19&gt;'Junio 2018'!L19,'Junio 2018'!K19,'Junio 2018'!L19)</f>
        <v>2.5900000000000003</v>
      </c>
      <c r="CI17" s="125">
        <f>IF('Julio 2018'!K19&gt;'Julio 2018'!L19,'Julio 2018'!K19,'Julio 2018'!L19)</f>
        <v>2.99</v>
      </c>
      <c r="CJ17" s="109">
        <f>IF('Agosto 2018'!K19&gt;'Agosto 2018'!L19,'Agosto 2018'!K19,'Agosto 2018'!L19)</f>
        <v>1.8499999999999999</v>
      </c>
      <c r="CK17" s="109">
        <f>IF('Setiembre 2018'!K19&gt;'Setiembre 2018'!L19,'Setiembre 2018'!K19,'Setiembre 2018'!L19)</f>
        <v>1.67</v>
      </c>
      <c r="CL17" s="109">
        <f>IF('Octubre 2018'!K19&gt;'Octubre 2018'!L19,'Octubre 2018'!K19,'Octubre 2018'!L19)</f>
        <v>1.19</v>
      </c>
      <c r="CM17" s="109">
        <f>IF('Noviembre 2018'!K19&gt;'Noviembre 2018'!L19,'Noviembre 2018'!K19,'Noviembre 2018'!L19)</f>
        <v>1.49</v>
      </c>
      <c r="CN17" s="109">
        <f>IF('Diciembre 2018'!K19&gt;'Diciembre 2018'!L19,'Diciembre 2018'!K19,'Diciembre 2018'!L19)</f>
        <v>1.66</v>
      </c>
      <c r="CO17" s="109">
        <f>IF('Enero 2019'!K19&gt;'Enero 2019'!L19,'Enero 2019'!K19,'Enero 2019'!L19)</f>
        <v>2.14</v>
      </c>
      <c r="CP17" s="109">
        <f>IF('Febrero 2019'!K19&gt;'Febrero 2019'!L19,'Febrero 2019'!K19,'Febrero 2019'!L19)</f>
        <v>2.52</v>
      </c>
      <c r="CQ17" s="109">
        <f>IF('Marzo 2019'!K19&gt;'Marzo 2019'!L19,'Marzo 2019'!K19,'Marzo 2019'!L19)</f>
        <v>3.16</v>
      </c>
      <c r="CR17" s="109">
        <f>IF('Abril 2019'!K19&gt;'Abril 2019'!L19,'Abril 2019'!K19,'Abril 2019'!L19)</f>
        <v>3.6500000000000004</v>
      </c>
      <c r="CS17" s="109">
        <f>IF('Mayo 2019'!K19&gt;'Mayo 2019'!L19,'Mayo 2019'!K19,'Mayo 2019'!L19)</f>
        <v>3.62</v>
      </c>
      <c r="CT17" s="109">
        <f>IF('Junio 2019'!K19&gt;'Junio 2019'!L19,'Junio 2019'!K19,'Junio 2019'!L19)</f>
        <v>3.62</v>
      </c>
      <c r="CU17" s="109">
        <f>IF('julio 2019'!K19&gt;'julio 2019'!L19,'julio 2019'!K19,'julio 2019'!L19)</f>
        <v>3.0100000000000002</v>
      </c>
      <c r="CV17" s="109">
        <f>IF('Agosto 2019'!K19&gt;'Agosto 2019'!L19,'Agosto 2019'!K19,'Agosto 2019'!L19)</f>
        <v>1.82</v>
      </c>
      <c r="CW17" s="109">
        <f>IF('Setiembre 2019'!K19&gt;'Setiembre 2019'!L19,'Setiembre 2019'!K19,'Setiembre 2019'!L19)</f>
        <v>0.53</v>
      </c>
      <c r="CX17" s="109">
        <f>IF('Octubre 2019'!K19&gt;'Octubre 2019'!L19,'Octubre 2019'!K19,'Octubre 2019'!L19)</f>
        <v>1.8499999999999999</v>
      </c>
      <c r="CY17" s="109">
        <f>IF('Noviembre 2019'!K19&gt;'Noviembre 2019'!L19,'Noviembre 2019'!K19,'Noviembre 2019'!L19)</f>
        <v>1.54</v>
      </c>
      <c r="CZ17" s="109">
        <f>IF('Diciembre 2019'!K19&gt;'Diciembre 2019'!L19,'Diciembre 2019'!K19,'Diciembre 2019'!L19)</f>
        <v>1.6899999999999997</v>
      </c>
      <c r="DA17" s="109">
        <f>IF('Enero 2020'!K19&gt;'Enero 2020'!L19,'Enero 2020'!K19,'Enero 2020'!L19)</f>
        <v>2.5300000000000002</v>
      </c>
      <c r="DB17" s="109">
        <f>IF('Febrero 2020'!K19&gt;'Febrero 2020'!L19,'Febrero 2020'!K19,'Febrero 2020'!L19)</f>
        <v>2.7</v>
      </c>
      <c r="DC17" s="109">
        <f>IF('Marzo 2020'!K19&gt;'Marzo 2020'!L19,'Marzo 2020'!K19,'Marzo 2020'!L19)</f>
        <v>3.1300000000000003</v>
      </c>
      <c r="DD17" s="109">
        <f>IF('Abril 2020'!K19&gt;'Abril 2020'!L19,'Abril 2020'!K19,'Abril 2020'!L19)</f>
        <v>3.8800000000000003</v>
      </c>
      <c r="DE17">
        <v>4.4400000000000004</v>
      </c>
      <c r="DF17" s="109">
        <f>IF('Junio 2020'!K19&gt;'Junio 2020'!L19,'Junio 2020'!K19,'Junio 2020'!L19)</f>
        <v>2.23</v>
      </c>
      <c r="DG17" s="109">
        <f>IF('Julio 2020'!K19&gt;'Julio 2020'!L19,'Julio 2020'!K19,'Julio 2020'!L19)</f>
        <v>1.6899999999999997</v>
      </c>
      <c r="DH17" s="109">
        <f>IF('Agosto 2020'!K19&gt;'Agosto 2020'!L19,'Agosto 2020'!K19,'Agosto 2020'!L19)</f>
        <v>1.7299999999999998</v>
      </c>
      <c r="DI17" s="109">
        <f>IF('Setiembre 2020'!K19&gt;'Setiembre 2020'!L19,'Setiembre 2020'!K19,'Setiembre 2020'!L19)</f>
        <v>1.4699999999999991</v>
      </c>
      <c r="DJ17" s="109">
        <f>IF('Octubre 2020'!K19&gt;'Octubre 2020'!L19,'Octubre 2020'!K19,'Octubre 2020'!L19)</f>
        <v>1.3699999999999999</v>
      </c>
      <c r="DK17" s="109">
        <f>IF('Noviembre 2020'!K19&gt;'Noviembre 2020'!L19,'Noviembre 2020'!K19,'Noviembre 2020'!L19)</f>
        <v>1.55</v>
      </c>
      <c r="DL17" s="109">
        <f>IF('Diciembre 2020'!K19&gt;'Diciembre 2020'!L19,'Diciembre 2020'!K19,'Diciembre 2020'!L19)</f>
        <v>1.8699999999999999</v>
      </c>
      <c r="DM17" s="109">
        <f>IF('Enero 2021'!K19&gt;'Enero 2021'!L19,'Enero 2021'!K19,'Enero 2021'!L19)</f>
        <v>1.89</v>
      </c>
      <c r="DN17" s="109">
        <f>IF('Febrero 2021'!K19&gt;'Febrero 2021'!L19,'Febrero 2021'!K19,'Febrero 2021'!L19)</f>
        <v>2.66</v>
      </c>
      <c r="DO17" s="109">
        <f>IF('Marzo 2021'!K19&gt;'Marzo 2021'!L19,'Marzo 2021'!K19,'Marzo 2021'!L19)</f>
        <v>2.68</v>
      </c>
      <c r="DP17" s="109">
        <f>IF('Abril 2021'!K19&gt;'Abril 2021'!L19,'Abril 2021'!K19,'Abril 2021'!L19)</f>
        <v>2.77</v>
      </c>
      <c r="DQ17" s="109">
        <f>IF('Mayo 2021'!K19&gt;'Mayo 2021'!L19,'Mayo 2021'!K19,'Mayo 2021'!L19)</f>
        <v>2.93</v>
      </c>
      <c r="DR17" s="109">
        <f>IF('Junio 2021'!K19&gt;'Junio 2021'!L19,'Junio 2021'!K19,'Junio 2021'!L19)</f>
        <v>2.23</v>
      </c>
      <c r="DS17" s="109">
        <f>IF('Julio 2021'!K19&gt;'Julio 2021'!L19,'Julio 2021'!K19,'Julio 2021'!L19)</f>
        <v>2.85</v>
      </c>
      <c r="DT17" s="109">
        <f>IF('Agosto 2021'!K19&gt;'Agosto 2021'!L19,'Agosto 2021'!K19,'Agosto 2021'!L19)</f>
        <v>2.02</v>
      </c>
      <c r="DU17" s="109">
        <f>IF('Setiembre 2021'!K19&gt;'Setiembre 2021'!L19,'Setiembre 2021'!K19,'Setiembre 2021'!L19)</f>
        <v>1.39</v>
      </c>
      <c r="DV17" s="109">
        <f>IF('Octubre 2021'!K19&gt;'Octubre 2021'!L19,'Octubre 2021'!K19,'Octubre 2021'!L19)</f>
        <v>1.38</v>
      </c>
      <c r="DW17" s="109">
        <f>IF('Noviembre 2021'!K19&gt;'Noviembre 2021'!L19,'Noviembre 2021'!K19,'Noviembre 2021'!L19)</f>
        <v>1.68</v>
      </c>
      <c r="DX17" s="109">
        <f>IF('Diciembre 2021'!K19&gt;'Diciembre 2021'!L19,'Diciembre 2021'!K19,'Diciembre 2021'!L19)</f>
        <v>2.33</v>
      </c>
      <c r="DY17" s="109">
        <f>IF('Enero 2022'!K19&gt;'Enero 2022'!L19,'Enero 2022'!K19,'Enero 2022'!L19)</f>
        <v>3.08</v>
      </c>
      <c r="DZ17" s="109">
        <f>IF('Febrero 2022'!K19&gt;'Febrero 2022'!L19,'Febrero 2022'!K19,'Febrero 2022'!L19)</f>
        <v>3.1500000000000004</v>
      </c>
      <c r="EA17" s="109">
        <f>IF('Marzo 2022'!K19&gt;'Marzo 2022'!L19,'Marzo 2022'!K19,'Marzo 2022'!L19)</f>
        <v>3.19</v>
      </c>
      <c r="EB17" s="109">
        <f>IF('Abril 2022'!K19&gt;'Abril 2022'!L19,'Abril 2022'!K19,'Abril 2022'!L19)</f>
        <v>2.75</v>
      </c>
      <c r="EC17" s="109">
        <f>IF('Mayo 2022'!K19&gt;'Mayo 2022'!L19,'Mayo 2022'!K19,'Mayo 2022'!L19)</f>
        <v>3.21</v>
      </c>
      <c r="ED17" s="109">
        <f>IF('Junio 2022'!K19&gt;'Junio 2022'!L19,'Junio 2022'!K19,'Junio 2022'!L19)</f>
        <v>1.65</v>
      </c>
      <c r="EE17" s="109">
        <f>IF('Julio 2022'!K19&gt;'Julio 2022'!L19,'Julio 2022'!K19,'Julio 2022'!L19)</f>
        <v>1.63</v>
      </c>
      <c r="EF17" s="109">
        <f>IF('Agosto 2022'!K19&gt;'Agosto 2022'!L19,'Agosto 2022'!K19,'Agosto 2022'!L19)</f>
        <v>1.74</v>
      </c>
      <c r="EG17" s="109">
        <f>IF('Setiembre 2022'!K19&gt;'Setiembre 2022'!L19,'Setiembre 2022'!K19,'Setiembre 2022'!L19)</f>
        <v>1.53</v>
      </c>
      <c r="EH17" s="109">
        <f>IF('Octubre 2022'!K19&gt;'Octubre 2022'!L19,'Octubre 2022'!K19,'Octubre 2022'!L19)</f>
        <v>1.9399999999999997</v>
      </c>
      <c r="EI17" s="109">
        <f>IF('Noviembre 2022'!K19&gt;'Noviembre 2022'!L19,'Noviembre 2022'!K19,'Noviembre 2022'!L19)</f>
        <v>1.9799999999999998</v>
      </c>
      <c r="EJ17" s="109">
        <f>IF('Diciembre 2022'!K19&gt;'Diciembre 2022'!L19,'Diciembre 2022'!K19,'Diciembre 2022'!L19)</f>
        <v>2.3000000000000003</v>
      </c>
      <c r="EK17" s="109">
        <f>IF('Enero 2023'!K19&gt;'Enero 2023'!L19,'Enero 2023'!K19,'Enero 2023'!L19)</f>
        <v>2.68</v>
      </c>
      <c r="EL17" s="109">
        <f>IF('Febrero 2023'!K19&gt;'Febrero 2023'!L19,'Febrero 2023'!K19,'Febrero 2023'!L19)</f>
        <v>3</v>
      </c>
      <c r="EM17" s="109">
        <f>IF('Marzo 2023'!K19&gt;'Marzo 2023'!L19,'Marzo 2023'!K19,'Marzo 2023'!L19)</f>
        <v>9.27</v>
      </c>
      <c r="EN17" s="109">
        <f>IF('Abril 2023'!K19&gt;'Abril 2023'!L19,'Abril 2023'!K19,'Abril 2023'!L19)</f>
        <v>3.58</v>
      </c>
      <c r="EO17" s="109">
        <f>IF('Mayo 2023'!K19&gt;'Mayo 2023'!L19,'Mayo 2023'!K19,'Mayo 2023'!L19)</f>
        <v>4.46</v>
      </c>
      <c r="EP17" s="109">
        <f>IF('Junio 2023'!K19&gt;'Junio 2023'!L19,'Junio 2023'!K19,'Junio 2023'!L19)</f>
        <v>2.2800000000000002</v>
      </c>
      <c r="EQ17" s="109">
        <f>IF('Julio 2023'!K19&gt;'Julio 2023'!L19,'Julio 2023'!K19,'Julio 2023'!L19)</f>
        <v>4.1999999999999993</v>
      </c>
      <c r="ER17" s="109">
        <f>IF('Agosto 2023'!K19&gt;'Agosto 2023'!L19,'Agosto 2023'!K19,'Agosto 2023'!L19)</f>
        <v>2.8600000000000003</v>
      </c>
      <c r="ES17" s="109">
        <f>IF('Setiembre 2023'!K19&gt;'Setiembre 2023'!L19,'Setiembre 2023'!K19,'Setiembre 2023'!L19)</f>
        <v>3.02</v>
      </c>
      <c r="ET17" s="109">
        <f>IF('Octubre 2023'!K19&gt;'Octubre 2023'!L19,'Octubre 2023'!K19,'Octubre 2023'!L19)</f>
        <v>1.9200000000000002</v>
      </c>
      <c r="EU17" s="109">
        <f>IF('Noviembre 2023'!K19&gt;'Noviembre 2023'!L19,'Noviembre 2023'!K19,'Noviembre 2023'!L19)</f>
        <v>1.65</v>
      </c>
      <c r="EV17" s="109">
        <f>IF('Diciembre 2023'!K19&gt;'Diciembre 2023'!L19,'Diciembre 2023'!K19,'Diciembre 2023'!L19)</f>
        <v>2.14</v>
      </c>
      <c r="EW17" s="109">
        <f>IF('Enero 2024'!K19&gt;'Enero 2024'!L19,'Enero 2024'!K19,'Enero 2024'!L19)</f>
        <v>3.41</v>
      </c>
      <c r="EX17" s="109">
        <f>IF('Febrero 2024'!K19&gt;'Febrero 2024'!L19,'Febrero 2024'!K19,'Febrero 2024'!L19)</f>
        <v>3.5100000000000002</v>
      </c>
      <c r="EY17" s="109">
        <f>IF('Marzo 2024'!K19&gt;'Marzo 2024'!L19,'Marzo 2024'!K19,'Marzo 2024'!L19)</f>
        <v>3.73</v>
      </c>
      <c r="EZ17" s="109">
        <f>IF('Abril 2024'!K19&gt;'Abril 2024'!L19,'Abril 2024'!K19,'Abril 2024'!L19)</f>
        <v>4.2299999999999995</v>
      </c>
      <c r="FA17" s="109">
        <f>IF('Mayo 2024'!K19&gt;'Mayo 2024'!L19,'Mayo 2024'!K19,'Mayo 2024'!L19)</f>
        <v>7.4499999999999993</v>
      </c>
      <c r="FB17" s="109">
        <f>IF('Junio 2024'!K19&gt;'Junio 2024'!L19,'Junio 2024'!K19,'Junio 2024'!L19)</f>
        <v>2.46</v>
      </c>
      <c r="FC17" s="109">
        <f>IF('Julio 2024'!K19&gt;'Julio 2024'!L19,'Julio 2024'!K19,'Julio 2024'!L19)</f>
        <v>2.25</v>
      </c>
      <c r="FD17" s="109">
        <f>IF('Agosto 2024'!K19&gt;'Agosto 2024'!L19,'Agosto 2024'!K19,'Agosto 2024'!L19)</f>
        <v>2.3400000000000003</v>
      </c>
      <c r="FE17" s="109">
        <f>IF('Setiembre 2024'!K19&gt;'Setiembre 2024'!L19,'Setiembre 2024'!K19,'Setiembre 2024'!L19)</f>
        <v>2.5</v>
      </c>
      <c r="FF17" s="109">
        <f>IF('Octubre 2024'!K19&gt;'Octubre 2024'!L19,'Octubre 2024'!K19,'Octubre 2024'!L19)</f>
        <v>1.8099999999999998</v>
      </c>
      <c r="FG17" s="109">
        <f>IF('Noviembre 2024'!K19&gt;'Noviembre 2024'!L19,'Noviembre 2024'!K19,'Noviembre 2024'!L19)</f>
        <v>1.9799999999999998</v>
      </c>
      <c r="FH17" s="109">
        <f>IF('Diciembre 2024'!K19&gt;'Diciembre 2024'!L19,'Diciembre 2024'!K19,'Diciembre 2024'!L19)</f>
        <v>1.9799999999999998</v>
      </c>
      <c r="FI17" s="109">
        <f>IF('Enero 2025'!K19&gt;'Enero 2025'!L19,'Enero 2025'!K19,'Enero 2025'!L19)</f>
        <v>2.87</v>
      </c>
      <c r="FJ17" s="109">
        <f>IF('Febrero 2025'!K19&gt;'Febrero 2025'!L19,'Febrero 2025'!K19,'Febrero 2025'!L19)</f>
        <v>2.7800000000000002</v>
      </c>
      <c r="FK17" s="109">
        <f>IF('Marzo 2025'!K19&gt;'Marzo 2025'!L19,'Marzo 2025'!K19,'Marzo 2025'!L19)</f>
        <v>3.5</v>
      </c>
      <c r="FL17" s="109">
        <f>IF('Abril 2025'!K19&gt;'Abril 2025'!L19,'Abril 2025'!K19,'Abril 2025'!L19)</f>
        <v>3.41</v>
      </c>
    </row>
    <row r="18" spans="2:168" ht="13.5" thickBot="1" x14ac:dyDescent="0.25">
      <c r="B18" s="100" t="s">
        <v>207</v>
      </c>
      <c r="C18" s="173" t="s">
        <v>30</v>
      </c>
      <c r="D18" s="171">
        <v>188054</v>
      </c>
      <c r="E18" s="171">
        <v>465846</v>
      </c>
      <c r="H18" s="16">
        <v>0.4</v>
      </c>
      <c r="EF18" s="109">
        <f>IF('Agosto 2022'!K20&gt;'Agosto 2022'!L20,'Agosto 2022'!K20,'Agosto 2022'!L20)</f>
        <v>6.8599999999999994</v>
      </c>
      <c r="EG18" s="109">
        <f>IF('Setiembre 2022'!K20&gt;'Setiembre 2022'!L20,'Setiembre 2022'!K20,'Setiembre 2022'!L20)</f>
        <v>7.01</v>
      </c>
      <c r="EH18" s="109">
        <f>IF('Octubre 2022'!K20&gt;'Octubre 2022'!L20,'Octubre 2022'!K20,'Octubre 2022'!L20)</f>
        <v>0.68</v>
      </c>
      <c r="EI18" s="109">
        <f>IF('Noviembre 2022'!K20&gt;'Noviembre 2022'!L20,'Noviembre 2022'!K20,'Noviembre 2022'!L20)</f>
        <v>2.23</v>
      </c>
      <c r="EJ18" s="109">
        <f>IF('Diciembre 2022'!K20&gt;'Diciembre 2022'!L20,'Diciembre 2022'!K20,'Diciembre 2022'!L20)</f>
        <v>7.42</v>
      </c>
      <c r="EK18" s="109">
        <f>IF('Enero 2023'!K20&gt;'Enero 2023'!L20,'Enero 2023'!K20,'Enero 2023'!L20)</f>
        <v>2.98</v>
      </c>
      <c r="EL18" s="109">
        <f>IF('Febrero 2023'!K20&gt;'Febrero 2023'!L20,'Febrero 2023'!K20,'Febrero 2023'!L20)</f>
        <v>6.83</v>
      </c>
      <c r="EM18" s="109">
        <f>IF('Marzo 2023'!K20&gt;'Marzo 2023'!L20,'Marzo 2023'!K20,'Marzo 2023'!L20)</f>
        <v>4.7299999999999995</v>
      </c>
      <c r="EN18" s="109">
        <f>IF('Abril 2023'!K20&gt;'Abril 2023'!L20,'Abril 2023'!K20,'Abril 2023'!L20)</f>
        <v>4.92</v>
      </c>
      <c r="EO18" s="109">
        <f>IF('Mayo 2023'!K20&gt;'Mayo 2023'!L20,'Mayo 2023'!K20,'Mayo 2023'!L20)</f>
        <v>5.85</v>
      </c>
      <c r="EP18" s="109">
        <f>IF('Junio 2023'!K20&gt;'Junio 2023'!L20,'Junio 2023'!K20,'Junio 2023'!L20)</f>
        <v>10.299999999999999</v>
      </c>
      <c r="EQ18" s="109">
        <f>IF('Julio 2023'!K20&gt;'Julio 2023'!L20,'Julio 2023'!K20,'Julio 2023'!L20)</f>
        <v>10.27</v>
      </c>
      <c r="ER18" s="109">
        <f>IF('Agosto 2023'!K20&gt;'Agosto 2023'!L20,'Agosto 2023'!K20,'Agosto 2023'!L20)</f>
        <v>10.15</v>
      </c>
      <c r="ES18" s="109">
        <f>IF('Setiembre 2023'!K20&gt;'Setiembre 2023'!L20,'Setiembre 2023'!K20,'Setiembre 2023'!L20)</f>
        <v>2.96</v>
      </c>
      <c r="ET18" s="109">
        <f>IF('Octubre 2023'!K20&gt;'Octubre 2023'!L20,'Octubre 2023'!K20,'Octubre 2023'!L20)</f>
        <v>7.8699999999999992</v>
      </c>
      <c r="EU18" s="109">
        <f>IF('Noviembre 2023'!K20&gt;'Noviembre 2023'!L20,'Noviembre 2023'!K20,'Noviembre 2023'!L20)</f>
        <v>3.1</v>
      </c>
      <c r="EV18" s="109">
        <f>IF('Diciembre 2023'!K20&gt;'Diciembre 2023'!L20,'Diciembre 2023'!K20,'Diciembre 2023'!L20)</f>
        <v>2.97</v>
      </c>
      <c r="EW18" s="109">
        <f>IF('Enero 2024'!K20&gt;'Enero 2024'!L20,'Enero 2024'!K20,'Enero 2024'!L20)</f>
        <v>3.82</v>
      </c>
      <c r="EX18" s="109">
        <f>IF('Febrero 2024'!K20&gt;'Febrero 2024'!L20,'Febrero 2024'!K20,'Febrero 2024'!L20)</f>
        <v>5.1099999999999994</v>
      </c>
      <c r="EY18" s="109">
        <f>IF('Marzo 2024'!K20&gt;'Marzo 2024'!L20,'Marzo 2024'!K20,'Marzo 2024'!L20)</f>
        <v>-0.4</v>
      </c>
      <c r="EZ18" s="109">
        <f>IF('Abril 2024'!K20&gt;'Abril 2024'!L20,'Abril 2024'!K20,'Abril 2024'!L20)</f>
        <v>7.38</v>
      </c>
      <c r="FA18" s="109">
        <f>IF('Mayo 2024'!K20&gt;'Mayo 2024'!L20,'Mayo 2024'!K20,'Mayo 2024'!L20)</f>
        <v>12.28</v>
      </c>
      <c r="FB18" s="109">
        <f>IF('Junio 2024'!K20&gt;'Junio 2024'!L20,'Junio 2024'!K20,'Junio 2024'!L20)</f>
        <v>2.8200000000000003</v>
      </c>
      <c r="FC18" s="109">
        <f>IF('Julio 2024'!K20&gt;'Julio 2024'!L20,'Julio 2024'!K20,'Julio 2024'!L20)</f>
        <v>2.48</v>
      </c>
      <c r="FD18" s="109"/>
      <c r="FE18" s="109">
        <f>IF('Setiembre 2024'!K20&gt;'Setiembre 2024'!L20,'Setiembre 2024'!K20,'Setiembre 2024'!L20)</f>
        <v>3.36</v>
      </c>
      <c r="FF18" s="109">
        <f>IF('Octubre 2024'!K20&gt;'Octubre 2024'!L20,'Octubre 2024'!K20,'Octubre 2024'!L20)</f>
        <v>4.8499999999999996</v>
      </c>
      <c r="FG18" s="109">
        <f>IF('Noviembre 2024'!K20&gt;'Noviembre 2024'!L20,'Noviembre 2024'!K20,'Noviembre 2024'!L20)</f>
        <v>2.8200000000000003</v>
      </c>
      <c r="FH18" s="109">
        <f>IF('Diciembre 2024'!K20&gt;'Diciembre 2024'!L20,'Diciembre 2024'!K20,'Diciembre 2024'!L20)</f>
        <v>2.74</v>
      </c>
      <c r="FI18" s="109">
        <f>IF('Enero 2025'!K20&gt;'Enero 2025'!L20,'Enero 2025'!K20,'Enero 2025'!L20)</f>
        <v>4.0299999999999994</v>
      </c>
      <c r="FJ18" s="109">
        <f>IF('Febrero 2025'!K20&gt;'Febrero 2025'!L20,'Febrero 2025'!K20,'Febrero 2025'!L20)</f>
        <v>4.3599999999999994</v>
      </c>
      <c r="FK18" s="109">
        <f>IF('Marzo 2025'!K20&gt;'Marzo 2025'!L20,'Marzo 2025'!K20,'Marzo 2025'!L20)</f>
        <v>8.1399999999999988</v>
      </c>
      <c r="FL18" s="109">
        <f>IF('Abril 2025'!K20&gt;'Abril 2025'!L20,'Abril 2025'!K20,'Abril 2025'!L20)</f>
        <v>5.75</v>
      </c>
    </row>
    <row r="19" spans="2:168" ht="13.5" thickBot="1" x14ac:dyDescent="0.25">
      <c r="B19" s="100" t="s">
        <v>208</v>
      </c>
      <c r="C19" s="173" t="s">
        <v>30</v>
      </c>
      <c r="D19" s="17">
        <v>188480</v>
      </c>
      <c r="E19" s="17">
        <v>465874</v>
      </c>
      <c r="H19" s="187">
        <v>0.45</v>
      </c>
      <c r="EF19" s="109">
        <f>IF('Agosto 2022'!K21&gt;'Agosto 2022'!L21,'Agosto 2022'!K21,'Agosto 2022'!L21)</f>
        <v>0.71</v>
      </c>
      <c r="EG19" s="109">
        <f>IF('Setiembre 2022'!K21&gt;'Setiembre 2022'!L21,'Setiembre 2022'!K21,'Setiembre 2022'!L21)</f>
        <v>0.55000000000000004</v>
      </c>
      <c r="EH19" s="109">
        <f>IF('Octubre 2022'!K21&gt;'Octubre 2022'!L21,'Octubre 2022'!K21,'Octubre 2022'!L21)</f>
        <v>6.75</v>
      </c>
      <c r="EI19" s="109">
        <f>IF('Noviembre 2022'!K21&gt;'Noviembre 2022'!L21,'Noviembre 2022'!K21,'Noviembre 2022'!L21)</f>
        <v>0.69</v>
      </c>
      <c r="EJ19" s="109">
        <f>IF('Diciembre 2022'!K21&gt;'Diciembre 2022'!L21,'Diciembre 2022'!K21,'Diciembre 2022'!L21)</f>
        <v>1.05</v>
      </c>
      <c r="EK19" s="109">
        <f>IF('Enero 2023'!K21&gt;'Enero 2023'!L21,'Enero 2023'!K21,'Enero 2023'!L21)</f>
        <v>1.37</v>
      </c>
      <c r="EL19" s="109">
        <f>IF('Febrero 2023'!K21&gt;'Febrero 2023'!L21,'Febrero 2023'!K21,'Febrero 2023'!L21)</f>
        <v>1.74</v>
      </c>
      <c r="EM19" s="109">
        <f>IF('Marzo 2023'!K21&gt;'Marzo 2023'!L21,'Marzo 2023'!K21,'Marzo 2023'!L21)</f>
        <v>2.09</v>
      </c>
      <c r="EN19" s="109">
        <f>IF('Abril 2023'!K21&gt;'Abril 2023'!L21,'Abril 2023'!K21,'Abril 2023'!L21)</f>
        <v>3.01</v>
      </c>
      <c r="EO19" s="109">
        <f>IF('Mayo 2023'!K21&gt;'Mayo 2023'!L21,'Mayo 2023'!K21,'Mayo 2023'!L21)</f>
        <v>3.02</v>
      </c>
      <c r="EP19" s="109">
        <f>IF('Junio 2023'!K21&gt;'Junio 2023'!L21,'Junio 2023'!K21,'Junio 2023'!L21)</f>
        <v>2.94</v>
      </c>
      <c r="EQ19" s="109">
        <f>IF('Julio 2023'!K21&gt;'Julio 2023'!L21,'Julio 2023'!K21,'Julio 2023'!L21)</f>
        <v>28.84</v>
      </c>
      <c r="ER19" s="109">
        <f>IF('Agosto 2023'!K21&gt;'Agosto 2023'!L21,'Agosto 2023'!K21,'Agosto 2023'!L21)</f>
        <v>27.63</v>
      </c>
      <c r="ES19" s="109">
        <f>IF('Setiembre 2023'!K21&gt;'Setiembre 2023'!L21,'Setiembre 2023'!K21,'Setiembre 2023'!L21)</f>
        <v>1.44</v>
      </c>
      <c r="ET19" s="109">
        <f>IF('Octubre 2023'!K21&gt;'Octubre 2023'!L21,'Octubre 2023'!K21,'Octubre 2023'!L21)</f>
        <v>0.99</v>
      </c>
      <c r="EU19" s="109">
        <f>IF('Noviembre 2023'!K21&gt;'Noviembre 2023'!L21,'Noviembre 2023'!K21,'Noviembre 2023'!L21)</f>
        <v>0.67999999999999994</v>
      </c>
      <c r="EV19" s="109">
        <f>IF('Diciembre 2023'!K21&gt;'Diciembre 2023'!L21,'Diciembre 2023'!K21,'Diciembre 2023'!L21)</f>
        <v>2.76</v>
      </c>
      <c r="EW19" s="109">
        <f>IF('Enero 2024'!K21&gt;'Enero 2024'!L21,'Enero 2024'!K21,'Enero 2024'!L21)</f>
        <v>1.8299999999999998</v>
      </c>
      <c r="EX19" s="109">
        <f>IF('Febrero 2024'!K21&gt;'Febrero 2024'!L21,'Febrero 2024'!K21,'Febrero 2024'!L21)</f>
        <v>2.3499999999999996</v>
      </c>
      <c r="EY19" s="109">
        <f>IF('Marzo 2024'!K21&gt;'Marzo 2024'!L21,'Marzo 2024'!K21,'Marzo 2024'!L21)</f>
        <v>-0.45</v>
      </c>
      <c r="EZ19" s="109">
        <f>IF('Abril 2024'!K21&gt;'Abril 2024'!L21,'Abril 2024'!K21,'Abril 2024'!L21)</f>
        <v>3.74</v>
      </c>
      <c r="FA19" s="109">
        <f>IF('Mayo 2024'!K21&gt;'Mayo 2024'!L21,'Mayo 2024'!K21,'Mayo 2024'!L21)</f>
        <v>4.09</v>
      </c>
      <c r="FB19" s="109">
        <f>IF('Junio 2024'!K21&gt;'Junio 2024'!L21,'Junio 2024'!K21,'Junio 2024'!L21)</f>
        <v>1.33</v>
      </c>
      <c r="FC19" s="109">
        <f>IF('Julio 2024'!K21&gt;'Julio 2024'!L21,'Julio 2024'!K21,'Julio 2024'!L21)</f>
        <v>1.66</v>
      </c>
      <c r="FD19" s="109"/>
      <c r="FE19" s="109">
        <f>IF('Setiembre 2024'!K21&gt;'Setiembre 2024'!L21,'Setiembre 2024'!K21,'Setiembre 2024'!L21)</f>
        <v>2.02</v>
      </c>
      <c r="FF19" s="109">
        <f>IF('Octubre 2024'!K21&gt;'Octubre 2024'!L21,'Octubre 2024'!K21,'Octubre 2024'!L21)</f>
        <v>0.7</v>
      </c>
      <c r="FG19" s="109">
        <f>IF('Noviembre 2024'!K21&gt;'Noviembre 2024'!L21,'Noviembre 2024'!K21,'Noviembre 2024'!L21)</f>
        <v>28.42</v>
      </c>
      <c r="FH19" s="109">
        <f>IF('Diciembre 2024'!K21&gt;'Diciembre 2024'!L21,'Diciembre 2024'!K21,'Diciembre 2024'!L21)</f>
        <v>1.07</v>
      </c>
      <c r="FI19" s="109">
        <f>IF('Enero 2025'!K21&gt;'Enero 2025'!L21,'Enero 2025'!K21,'Enero 2025'!L21)</f>
        <v>1.7500000000000002</v>
      </c>
      <c r="FJ19" s="109">
        <f>IF('Febrero 2025'!K21&gt;'Febrero 2025'!L21,'Febrero 2025'!K21,'Febrero 2025'!L21)</f>
        <v>2.29</v>
      </c>
      <c r="FK19" s="109">
        <f>IF('Marzo 2025'!K21&gt;'Marzo 2025'!L21,'Marzo 2025'!K21,'Marzo 2025'!L21)</f>
        <v>26.66</v>
      </c>
      <c r="FL19" s="109">
        <f>IF('Abril 2025'!K21&gt;'Abril 2025'!L21,'Abril 2025'!K21,'Abril 2025'!L21)</f>
        <v>2.82</v>
      </c>
    </row>
    <row r="20" spans="2:168" ht="13.5" thickBot="1" x14ac:dyDescent="0.25">
      <c r="B20" s="100" t="s">
        <v>227</v>
      </c>
      <c r="C20" s="173" t="s">
        <v>30</v>
      </c>
      <c r="H20" s="16">
        <v>0</v>
      </c>
      <c r="FC20" s="109">
        <f>IF('Julio 2024'!K22&gt;'Julio 2024'!L22,'Julio 2024'!K22,'Julio 2024'!L22)</f>
        <v>4.17</v>
      </c>
      <c r="FD20" s="109">
        <f>IF('Agosto 2024'!K22&gt;'Agosto 2024'!L22,'Agosto 2024'!K22,'Agosto 2024'!L22)</f>
        <v>4.33</v>
      </c>
      <c r="FE20" s="109">
        <f>IF('Setiembre 2024'!K22&gt;'Setiembre 2024'!L22,'Setiembre 2024'!K22,'Setiembre 2024'!L22)</f>
        <v>4.5199999999999996</v>
      </c>
      <c r="FF20" s="109">
        <f>IF('Octubre 2024'!K22&gt;'Octubre 2024'!L22,'Octubre 2024'!K22,'Octubre 2024'!L22)</f>
        <v>5.3</v>
      </c>
      <c r="FG20" s="109">
        <f>IF('Noviembre 2024'!K22&gt;'Noviembre 2024'!L22,'Noviembre 2024'!K22,'Noviembre 2024'!L22)</f>
        <v>1.94</v>
      </c>
      <c r="FH20" s="109">
        <f>IF('Diciembre 2024'!K22&gt;'Diciembre 2024'!L22,'Diciembre 2024'!K22,'Diciembre 2024'!L22)</f>
        <v>6.59</v>
      </c>
      <c r="FI20" s="109">
        <f>IF('Enero 2025'!K22&gt;'Enero 2025'!L22,'Enero 2025'!K22,'Enero 2025'!L22)</f>
        <v>7.73</v>
      </c>
      <c r="FJ20" s="109">
        <f>IF('Febrero 2025'!K22&gt;'Febrero 2025'!L22,'Febrero 2025'!K22,'Febrero 2025'!L22)</f>
        <v>5.94</v>
      </c>
      <c r="FK20" s="109">
        <f>IF('Marzo 2025'!K22&gt;'Marzo 2025'!L22,'Marzo 2025'!K22,'Marzo 2025'!L22)</f>
        <v>6.8</v>
      </c>
      <c r="FL20" s="109">
        <f>IF('Abril 2025'!K22&gt;'Abril 2025'!L22,'Abril 2025'!K22,'Abril 2025'!L22)</f>
        <v>7.16</v>
      </c>
    </row>
    <row r="21" spans="2:168" ht="13.5" thickBot="1" x14ac:dyDescent="0.25">
      <c r="B21" s="100" t="s">
        <v>228</v>
      </c>
      <c r="C21" s="173" t="s">
        <v>30</v>
      </c>
      <c r="H21" s="17">
        <v>0.42</v>
      </c>
      <c r="FC21" s="109">
        <f>IF('Julio 2024'!K23&gt;'Julio 2024'!L23,'Julio 2024'!K23,'Julio 2024'!L23)</f>
        <v>6.58</v>
      </c>
      <c r="FD21" s="109"/>
      <c r="FE21" s="109">
        <f>IF('Setiembre 2024'!K23&gt;'Setiembre 2024'!L23,'Setiembre 2024'!K23,'Setiembre 2024'!L23)</f>
        <v>6.96</v>
      </c>
      <c r="FF21" s="109">
        <f>IF('Octubre 2024'!K23&gt;'Octubre 2024'!L23,'Octubre 2024'!K23,'Octubre 2024'!L23)</f>
        <v>5.93</v>
      </c>
      <c r="FG21" s="109">
        <f>IF('Noviembre 2024'!K23&gt;'Noviembre 2024'!L23,'Noviembre 2024'!K23,'Noviembre 2024'!L23)</f>
        <v>5.22</v>
      </c>
      <c r="FH21" s="109">
        <f>IF('Diciembre 2024'!K23&gt;'Diciembre 2024'!L23,'Diciembre 2024'!K23,'Diciembre 2024'!L23)</f>
        <v>6.1</v>
      </c>
      <c r="FI21" s="109">
        <f>IF('Enero 2025'!K23&gt;'Enero 2025'!L23,'Enero 2025'!K23,'Enero 2025'!L23)</f>
        <v>7.07</v>
      </c>
      <c r="FJ21" s="109">
        <f>IF('Febrero 2025'!K23&gt;'Febrero 2025'!L23,'Febrero 2025'!K23,'Febrero 2025'!L23)</f>
        <v>7.6999999999999993</v>
      </c>
      <c r="FK21" s="109">
        <f>IF('Marzo 2025'!K23&gt;'Marzo 2025'!L23,'Marzo 2025'!K23,'Marzo 2025'!L23)</f>
        <v>7.8900000000000006</v>
      </c>
      <c r="FL21" s="109">
        <f>IF('Abril 2025'!K23&gt;'Abril 2025'!L23,'Abril 2025'!K23,'Abril 2025'!L23)</f>
        <v>8.52</v>
      </c>
    </row>
    <row r="25" spans="2:168" x14ac:dyDescent="0.2">
      <c r="BJ25" s="128"/>
    </row>
    <row r="26" spans="2:168" x14ac:dyDescent="0.2">
      <c r="BJ26" s="128"/>
    </row>
    <row r="27" spans="2:168" x14ac:dyDescent="0.2">
      <c r="BJ27" s="128"/>
    </row>
    <row r="28" spans="2:168" x14ac:dyDescent="0.2">
      <c r="BJ28" s="128"/>
    </row>
    <row r="30" spans="2:168" x14ac:dyDescent="0.2">
      <c r="BJ30" s="128"/>
    </row>
    <row r="31" spans="2:168" x14ac:dyDescent="0.2">
      <c r="BJ31" s="128"/>
    </row>
    <row r="32" spans="2:168" x14ac:dyDescent="0.2">
      <c r="BJ32" s="128"/>
    </row>
    <row r="33" spans="62:62" x14ac:dyDescent="0.2">
      <c r="BJ33" s="128"/>
    </row>
  </sheetData>
  <mergeCells count="15">
    <mergeCell ref="EK1:EV1"/>
    <mergeCell ref="DM1:DX1"/>
    <mergeCell ref="DA1:DL1"/>
    <mergeCell ref="CO1:CZ1"/>
    <mergeCell ref="CC1:CN1"/>
    <mergeCell ref="BQ1:CB1"/>
    <mergeCell ref="DY1:EJ1"/>
    <mergeCell ref="EW1:FH1"/>
    <mergeCell ref="BE1:BP1"/>
    <mergeCell ref="FI1:FT1"/>
    <mergeCell ref="A1:H1"/>
    <mergeCell ref="I1:S1"/>
    <mergeCell ref="U1:AF1"/>
    <mergeCell ref="AG1:AR1"/>
    <mergeCell ref="AS1:BD1"/>
  </mergeCells>
  <pageMargins left="0.7" right="0.7" top="0.75" bottom="0.75" header="0.3" footer="0.3"/>
  <pageSetup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DF90-F20E-4A0D-8FAB-22E41015DE49}">
  <dimension ref="A1:FT38"/>
  <sheetViews>
    <sheetView topLeftCell="A2" zoomScaleNormal="100" workbookViewId="0">
      <pane xSplit="2" topLeftCell="EW1" activePane="topRight" state="frozen"/>
      <selection activeCell="B1" sqref="B1"/>
      <selection pane="topRight" activeCell="FK32" sqref="FK32:FL35"/>
    </sheetView>
  </sheetViews>
  <sheetFormatPr defaultRowHeight="12.75" x14ac:dyDescent="0.2"/>
  <cols>
    <col min="1" max="1" width="5.28515625" customWidth="1"/>
    <col min="2" max="2" width="33.85546875" customWidth="1"/>
    <col min="3" max="3" width="11.42578125" customWidth="1"/>
    <col min="4" max="5" width="12" customWidth="1"/>
    <col min="6" max="6" width="11.42578125" customWidth="1"/>
    <col min="7" max="7" width="12.7109375" customWidth="1"/>
    <col min="8" max="256" width="11.42578125" customWidth="1"/>
  </cols>
  <sheetData>
    <row r="1" spans="1:176" x14ac:dyDescent="0.2">
      <c r="A1" s="251" t="s">
        <v>91</v>
      </c>
      <c r="B1" s="252"/>
      <c r="C1" s="252"/>
      <c r="D1" s="252"/>
      <c r="E1" s="252"/>
      <c r="F1" s="252"/>
      <c r="G1" s="252"/>
      <c r="H1" s="253"/>
      <c r="I1" s="254">
        <v>2012</v>
      </c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111"/>
      <c r="U1" s="256">
        <v>2013</v>
      </c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8"/>
      <c r="AG1" s="247">
        <v>2014</v>
      </c>
      <c r="AH1" s="247"/>
      <c r="AI1" s="247"/>
      <c r="AJ1" s="247"/>
      <c r="AK1" s="247"/>
      <c r="AL1" s="247"/>
      <c r="AM1" s="247"/>
      <c r="AN1" s="247"/>
      <c r="AO1" s="247"/>
      <c r="AP1" s="247"/>
      <c r="AQ1" s="247"/>
      <c r="AR1" s="247"/>
      <c r="AS1" s="259">
        <v>2015</v>
      </c>
      <c r="AT1" s="259"/>
      <c r="AU1" s="259"/>
      <c r="AV1" s="259"/>
      <c r="AW1" s="259"/>
      <c r="AX1" s="259"/>
      <c r="AY1" s="259"/>
      <c r="AZ1" s="259"/>
      <c r="BA1" s="259"/>
      <c r="BB1" s="259"/>
      <c r="BC1" s="259"/>
      <c r="BD1" s="259"/>
      <c r="BE1" s="249">
        <v>2016</v>
      </c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6">
        <v>2017</v>
      </c>
      <c r="BR1" s="246"/>
      <c r="BS1" s="246"/>
      <c r="BT1" s="246"/>
      <c r="BU1" s="246"/>
      <c r="BV1" s="246"/>
      <c r="BW1" s="246"/>
      <c r="BX1" s="246"/>
      <c r="BY1" s="246"/>
      <c r="BZ1" s="246"/>
      <c r="CA1" s="246"/>
      <c r="CB1" s="246"/>
      <c r="CC1" s="264">
        <v>2018</v>
      </c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49">
        <v>2019</v>
      </c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59">
        <v>2020</v>
      </c>
      <c r="DB1" s="259"/>
      <c r="DC1" s="259"/>
      <c r="DD1" s="259"/>
      <c r="DE1" s="259"/>
      <c r="DF1" s="259"/>
      <c r="DG1" s="259"/>
      <c r="DH1" s="259"/>
      <c r="DI1" s="259"/>
      <c r="DJ1" s="259"/>
      <c r="DK1" s="259"/>
      <c r="DL1" s="259"/>
      <c r="DM1" s="265">
        <v>2021</v>
      </c>
      <c r="DN1" s="265"/>
      <c r="DO1" s="265"/>
      <c r="DP1" s="265"/>
      <c r="DQ1" s="265"/>
      <c r="DR1" s="265"/>
      <c r="DS1" s="265"/>
      <c r="DT1" s="265"/>
      <c r="DU1" s="265"/>
      <c r="DV1" s="265"/>
      <c r="DW1" s="265"/>
      <c r="DX1" s="265"/>
      <c r="DY1" s="266">
        <v>2022</v>
      </c>
      <c r="DZ1" s="266"/>
      <c r="EA1" s="266"/>
      <c r="EB1" s="266"/>
      <c r="EC1" s="266"/>
      <c r="ED1" s="266"/>
      <c r="EE1" s="266"/>
      <c r="EF1" s="266"/>
      <c r="EG1" s="266"/>
      <c r="EH1" s="266"/>
      <c r="EI1" s="266"/>
      <c r="EJ1" s="266"/>
      <c r="EK1" s="261">
        <v>2023</v>
      </c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2">
        <v>2024</v>
      </c>
      <c r="EX1" s="262"/>
      <c r="EY1" s="262"/>
      <c r="EZ1" s="262"/>
      <c r="FA1" s="262"/>
      <c r="FB1" s="262"/>
      <c r="FC1" s="262"/>
      <c r="FD1" s="262"/>
      <c r="FE1" s="262"/>
      <c r="FF1" s="262"/>
      <c r="FG1" s="262"/>
      <c r="FH1" s="262"/>
      <c r="FI1" s="263">
        <v>2025</v>
      </c>
      <c r="FJ1" s="263"/>
      <c r="FK1" s="263"/>
      <c r="FL1" s="263"/>
      <c r="FM1" s="263"/>
      <c r="FN1" s="263"/>
      <c r="FO1" s="263"/>
      <c r="FP1" s="263"/>
      <c r="FQ1" s="263"/>
      <c r="FR1" s="263"/>
      <c r="FS1" s="263"/>
      <c r="FT1" s="263"/>
    </row>
    <row r="2" spans="1:176" ht="38.25" x14ac:dyDescent="0.2">
      <c r="A2" s="96" t="s">
        <v>6</v>
      </c>
      <c r="B2" s="96" t="s">
        <v>92</v>
      </c>
      <c r="C2" s="96" t="s">
        <v>93</v>
      </c>
      <c r="D2" s="96" t="s">
        <v>8</v>
      </c>
      <c r="E2" s="96" t="s">
        <v>9</v>
      </c>
      <c r="F2" s="96" t="s">
        <v>10</v>
      </c>
      <c r="G2" s="96" t="s">
        <v>3</v>
      </c>
      <c r="H2" s="96" t="s">
        <v>1</v>
      </c>
      <c r="I2" s="97">
        <v>40909</v>
      </c>
      <c r="J2" s="97">
        <v>40940</v>
      </c>
      <c r="K2" s="97">
        <v>40969</v>
      </c>
      <c r="L2" s="97">
        <v>41000</v>
      </c>
      <c r="M2" s="97">
        <v>41030</v>
      </c>
      <c r="N2" s="97">
        <v>41061</v>
      </c>
      <c r="O2" s="97">
        <v>41091</v>
      </c>
      <c r="P2" s="97">
        <v>41122</v>
      </c>
      <c r="Q2" s="97">
        <v>41153</v>
      </c>
      <c r="R2" s="97">
        <v>41183</v>
      </c>
      <c r="S2" s="97">
        <v>41214</v>
      </c>
      <c r="T2" s="97">
        <v>41244</v>
      </c>
      <c r="U2" s="98">
        <v>41275</v>
      </c>
      <c r="V2" s="98">
        <v>41306</v>
      </c>
      <c r="W2" s="98">
        <v>41334</v>
      </c>
      <c r="X2" s="98">
        <v>41365</v>
      </c>
      <c r="Y2" s="98">
        <v>41395</v>
      </c>
      <c r="Z2" s="98">
        <v>41426</v>
      </c>
      <c r="AA2" s="98">
        <v>41456</v>
      </c>
      <c r="AB2" s="98">
        <v>41487</v>
      </c>
      <c r="AC2" s="98">
        <v>41518</v>
      </c>
      <c r="AD2" s="98">
        <v>41548</v>
      </c>
      <c r="AE2" s="98">
        <v>41579</v>
      </c>
      <c r="AF2" s="98">
        <v>41609</v>
      </c>
      <c r="AG2" s="99">
        <v>41640</v>
      </c>
      <c r="AH2" s="99">
        <v>41671</v>
      </c>
      <c r="AI2" s="99">
        <v>41699</v>
      </c>
      <c r="AJ2" s="99">
        <v>41730</v>
      </c>
      <c r="AK2" s="99">
        <v>41760</v>
      </c>
      <c r="AL2" s="99">
        <v>41791</v>
      </c>
      <c r="AM2" s="99">
        <v>41821</v>
      </c>
      <c r="AN2" s="99">
        <v>41852</v>
      </c>
      <c r="AO2" s="99">
        <v>41883</v>
      </c>
      <c r="AP2" s="99">
        <v>41913</v>
      </c>
      <c r="AQ2" s="99">
        <v>41944</v>
      </c>
      <c r="AR2" s="99">
        <v>41974</v>
      </c>
      <c r="AS2" s="107">
        <v>42005</v>
      </c>
      <c r="AT2" s="107">
        <v>42036</v>
      </c>
      <c r="AU2" s="107">
        <v>42064</v>
      </c>
      <c r="AV2" s="107">
        <v>42095</v>
      </c>
      <c r="AW2" s="107">
        <v>42125</v>
      </c>
      <c r="AX2" s="107">
        <v>42156</v>
      </c>
      <c r="AY2" s="107">
        <v>42186</v>
      </c>
      <c r="AZ2" s="107">
        <v>42217</v>
      </c>
      <c r="BA2" s="107">
        <v>42248</v>
      </c>
      <c r="BB2" s="107">
        <v>42278</v>
      </c>
      <c r="BC2" s="107">
        <v>42309</v>
      </c>
      <c r="BD2" s="107">
        <v>42339</v>
      </c>
      <c r="BE2" s="124">
        <v>42370</v>
      </c>
      <c r="BF2" s="124">
        <v>42401</v>
      </c>
      <c r="BG2" s="124">
        <v>42430</v>
      </c>
      <c r="BH2" s="124">
        <v>42461</v>
      </c>
      <c r="BI2" s="124">
        <v>42491</v>
      </c>
      <c r="BJ2" s="124">
        <v>42522</v>
      </c>
      <c r="BK2" s="124">
        <v>42552</v>
      </c>
      <c r="BL2" s="124">
        <v>42583</v>
      </c>
      <c r="BM2" s="124">
        <v>42614</v>
      </c>
      <c r="BN2" s="124">
        <v>42644</v>
      </c>
      <c r="BO2" s="124">
        <v>42675</v>
      </c>
      <c r="BP2" s="124">
        <v>42705</v>
      </c>
      <c r="BQ2" s="131">
        <v>42736</v>
      </c>
      <c r="BR2" s="131">
        <v>42767</v>
      </c>
      <c r="BS2" s="131">
        <v>42795</v>
      </c>
      <c r="BT2" s="131">
        <v>42826</v>
      </c>
      <c r="BU2" s="131">
        <v>42856</v>
      </c>
      <c r="BV2" s="131">
        <v>42887</v>
      </c>
      <c r="BW2" s="131">
        <v>42917</v>
      </c>
      <c r="BX2" s="131">
        <v>42948</v>
      </c>
      <c r="BY2" s="131">
        <v>42979</v>
      </c>
      <c r="BZ2" s="131">
        <v>43009</v>
      </c>
      <c r="CA2" s="131">
        <v>43040</v>
      </c>
      <c r="CB2" s="131">
        <v>43070</v>
      </c>
      <c r="CC2" s="139">
        <v>43101</v>
      </c>
      <c r="CD2" s="139">
        <v>43132</v>
      </c>
      <c r="CE2" s="139">
        <v>43160</v>
      </c>
      <c r="CF2" s="139">
        <v>43191</v>
      </c>
      <c r="CG2" s="139">
        <v>43221</v>
      </c>
      <c r="CH2" s="139">
        <v>43252</v>
      </c>
      <c r="CI2" s="139">
        <v>43282</v>
      </c>
      <c r="CJ2" s="139">
        <v>43313</v>
      </c>
      <c r="CK2" s="139">
        <v>43344</v>
      </c>
      <c r="CL2" s="139">
        <v>43374</v>
      </c>
      <c r="CM2" s="139">
        <v>43405</v>
      </c>
      <c r="CN2" s="139">
        <v>43435</v>
      </c>
      <c r="CO2" s="124">
        <v>43466</v>
      </c>
      <c r="CP2" s="124">
        <v>43497</v>
      </c>
      <c r="CQ2" s="124">
        <v>43525</v>
      </c>
      <c r="CR2" s="124">
        <v>43556</v>
      </c>
      <c r="CS2" s="124">
        <v>43586</v>
      </c>
      <c r="CT2" s="124">
        <v>43617</v>
      </c>
      <c r="CU2" s="124">
        <v>43647</v>
      </c>
      <c r="CV2" s="124">
        <v>43678</v>
      </c>
      <c r="CW2" s="124">
        <v>43709</v>
      </c>
      <c r="CX2" s="124">
        <v>43739</v>
      </c>
      <c r="CY2" s="124">
        <v>43770</v>
      </c>
      <c r="CZ2" s="124">
        <v>43800</v>
      </c>
      <c r="DA2" s="107">
        <v>43831</v>
      </c>
      <c r="DB2" s="107">
        <v>43862</v>
      </c>
      <c r="DC2" s="107">
        <v>43891</v>
      </c>
      <c r="DD2" s="107">
        <v>43922</v>
      </c>
      <c r="DE2" s="107">
        <v>43952</v>
      </c>
      <c r="DF2" s="107">
        <v>43983</v>
      </c>
      <c r="DG2" s="107">
        <v>44013</v>
      </c>
      <c r="DH2" s="107">
        <v>44044</v>
      </c>
      <c r="DI2" s="107">
        <v>44075</v>
      </c>
      <c r="DJ2" s="107">
        <v>44105</v>
      </c>
      <c r="DK2" s="107">
        <v>44136</v>
      </c>
      <c r="DL2" s="107">
        <v>44166</v>
      </c>
      <c r="DM2" s="163">
        <v>44197</v>
      </c>
      <c r="DN2" s="163">
        <v>44228</v>
      </c>
      <c r="DO2" s="163">
        <v>44256</v>
      </c>
      <c r="DP2" s="163">
        <v>44287</v>
      </c>
      <c r="DQ2" s="163">
        <v>44317</v>
      </c>
      <c r="DR2" s="163">
        <v>44348</v>
      </c>
      <c r="DS2" s="163">
        <v>44378</v>
      </c>
      <c r="DT2" s="163">
        <v>44409</v>
      </c>
      <c r="DU2" s="163">
        <v>44440</v>
      </c>
      <c r="DV2" s="163">
        <v>44470</v>
      </c>
      <c r="DW2" s="163">
        <v>44501</v>
      </c>
      <c r="DX2" s="163">
        <v>44531</v>
      </c>
      <c r="DY2" s="175">
        <v>44562</v>
      </c>
      <c r="DZ2" s="175">
        <v>44593</v>
      </c>
      <c r="EA2" s="175">
        <v>44621</v>
      </c>
      <c r="EB2" s="175">
        <v>44652</v>
      </c>
      <c r="EC2" s="175">
        <v>44682</v>
      </c>
      <c r="ED2" s="175">
        <v>44713</v>
      </c>
      <c r="EE2" s="175">
        <v>44743</v>
      </c>
      <c r="EF2" s="175">
        <v>44774</v>
      </c>
      <c r="EG2" s="175">
        <v>44805</v>
      </c>
      <c r="EH2" s="175">
        <v>44835</v>
      </c>
      <c r="EI2" s="175">
        <v>44866</v>
      </c>
      <c r="EJ2" s="175">
        <v>44896</v>
      </c>
      <c r="EK2" s="162">
        <v>44927</v>
      </c>
      <c r="EL2" s="162">
        <v>44958</v>
      </c>
      <c r="EM2" s="162">
        <v>44986</v>
      </c>
      <c r="EN2" s="162">
        <v>45017</v>
      </c>
      <c r="EO2" s="162">
        <v>45047</v>
      </c>
      <c r="EP2" s="162">
        <v>45078</v>
      </c>
      <c r="EQ2" s="162">
        <v>45108</v>
      </c>
      <c r="ER2" s="162">
        <v>45139</v>
      </c>
      <c r="ES2" s="162">
        <v>45170</v>
      </c>
      <c r="ET2" s="162">
        <v>45200</v>
      </c>
      <c r="EU2" s="162">
        <v>45231</v>
      </c>
      <c r="EV2" s="162">
        <v>45261</v>
      </c>
      <c r="EW2" s="161">
        <v>45292</v>
      </c>
      <c r="EX2" s="161">
        <v>45323</v>
      </c>
      <c r="EY2" s="161">
        <v>45352</v>
      </c>
      <c r="EZ2" s="161">
        <v>45383</v>
      </c>
      <c r="FA2" s="161">
        <v>45413</v>
      </c>
      <c r="FB2" s="161">
        <v>45444</v>
      </c>
      <c r="FC2" s="161">
        <v>45474</v>
      </c>
      <c r="FD2" s="161">
        <v>45505</v>
      </c>
      <c r="FE2" s="161">
        <v>45536</v>
      </c>
      <c r="FF2" s="161">
        <v>45566</v>
      </c>
      <c r="FG2" s="161">
        <v>45597</v>
      </c>
      <c r="FH2" s="161">
        <v>45627</v>
      </c>
      <c r="FI2" s="158">
        <v>45658</v>
      </c>
      <c r="FJ2" s="158">
        <v>45689</v>
      </c>
      <c r="FK2" s="158">
        <v>45717</v>
      </c>
      <c r="FL2" s="158">
        <v>45748</v>
      </c>
      <c r="FM2" s="158">
        <v>45778</v>
      </c>
      <c r="FN2" s="158">
        <v>45809</v>
      </c>
      <c r="FO2" s="158">
        <v>45839</v>
      </c>
      <c r="FP2" s="158">
        <v>45870</v>
      </c>
      <c r="FQ2" s="158">
        <v>45901</v>
      </c>
      <c r="FR2" s="158">
        <v>45931</v>
      </c>
      <c r="FS2" s="158">
        <v>45962</v>
      </c>
      <c r="FT2" s="158">
        <v>45992</v>
      </c>
    </row>
    <row r="3" spans="1:176" x14ac:dyDescent="0.2">
      <c r="A3" s="56"/>
      <c r="B3" s="100" t="s">
        <v>17</v>
      </c>
      <c r="C3" s="101" t="s">
        <v>30</v>
      </c>
      <c r="D3" s="56">
        <v>187420</v>
      </c>
      <c r="E3" s="56">
        <v>464086</v>
      </c>
      <c r="F3" s="88">
        <v>22</v>
      </c>
      <c r="G3" s="88"/>
      <c r="H3" s="24">
        <v>0.38</v>
      </c>
      <c r="I3" s="24"/>
      <c r="J3" s="24"/>
      <c r="K3" s="24"/>
      <c r="L3" s="24"/>
      <c r="M3" s="24"/>
      <c r="N3" s="24"/>
      <c r="O3" s="24"/>
      <c r="P3" s="24"/>
      <c r="Q3" s="103">
        <v>4.22</v>
      </c>
      <c r="R3" s="103">
        <v>2.21</v>
      </c>
      <c r="U3" s="108">
        <v>6.29</v>
      </c>
      <c r="Z3" s="109">
        <v>5</v>
      </c>
      <c r="BD3" s="108">
        <v>4.45</v>
      </c>
      <c r="CE3" s="108">
        <f>'Datos totales'!CE3</f>
        <v>5.41</v>
      </c>
      <c r="CT3" s="108">
        <f>'Datos totales'!CT3</f>
        <v>0.7599999999999999</v>
      </c>
      <c r="CZ3" s="108">
        <f>'Datos totales'!CZ3</f>
        <v>4.62</v>
      </c>
      <c r="DK3" s="108">
        <f>'Datos totales'!DK3</f>
        <v>1.92</v>
      </c>
      <c r="DW3" s="108">
        <f>'Datos totales'!DW3</f>
        <v>3.0700000000000003</v>
      </c>
      <c r="EH3" s="108">
        <f>'Datos totales'!EH3</f>
        <v>2.2200000000000002</v>
      </c>
      <c r="EJ3" s="108">
        <f>'Datos totales'!EJ3</f>
        <v>4.1100000000000003</v>
      </c>
      <c r="EL3" s="108">
        <f>'Datos totales'!EL3</f>
        <v>6.98</v>
      </c>
    </row>
    <row r="4" spans="1:176" x14ac:dyDescent="0.2">
      <c r="A4" s="56"/>
      <c r="B4" s="100" t="s">
        <v>17</v>
      </c>
      <c r="C4" s="101"/>
      <c r="D4" s="56"/>
      <c r="E4" s="56"/>
      <c r="F4" s="88"/>
      <c r="G4" s="88"/>
      <c r="H4" s="24"/>
      <c r="I4" s="24"/>
      <c r="J4" s="24"/>
      <c r="K4" s="24"/>
      <c r="L4" s="24"/>
      <c r="M4" s="24"/>
      <c r="N4" s="24"/>
      <c r="O4" s="24"/>
      <c r="P4" s="24"/>
      <c r="Q4" s="103"/>
      <c r="R4" s="103"/>
      <c r="S4" s="104">
        <v>4.88</v>
      </c>
      <c r="T4" s="104">
        <v>5.05</v>
      </c>
      <c r="U4" s="108"/>
      <c r="V4" s="104">
        <v>8.02</v>
      </c>
      <c r="W4" s="104">
        <v>8.5</v>
      </c>
      <c r="X4" s="104">
        <v>9.1199999999999992</v>
      </c>
      <c r="Y4" s="104">
        <v>7.3500000000000005</v>
      </c>
      <c r="Z4" s="109"/>
      <c r="AA4" s="104">
        <v>5.28</v>
      </c>
      <c r="AB4" s="104">
        <v>4.87</v>
      </c>
      <c r="AC4" s="104">
        <v>3.27</v>
      </c>
      <c r="AD4" s="104">
        <v>3.45</v>
      </c>
      <c r="AE4" s="104">
        <v>4.57</v>
      </c>
      <c r="AF4" s="104">
        <v>5.89</v>
      </c>
      <c r="AG4" s="102">
        <v>7.05</v>
      </c>
      <c r="AH4" s="102">
        <v>8.3099999999999987</v>
      </c>
      <c r="AI4" s="102">
        <v>8.7099999999999991</v>
      </c>
      <c r="AJ4" s="102">
        <v>9.9899999999999984</v>
      </c>
      <c r="AK4" s="102">
        <v>7.8999999999999995</v>
      </c>
      <c r="AL4" s="102">
        <v>6.94</v>
      </c>
      <c r="AM4" s="102">
        <v>7.0600000000000005</v>
      </c>
      <c r="AN4" s="102">
        <v>5.8500000000000005</v>
      </c>
      <c r="AO4" s="110">
        <v>3.6500000000000004</v>
      </c>
      <c r="AP4" s="110">
        <v>3.3200000000000003</v>
      </c>
      <c r="AQ4" s="110">
        <v>4.24</v>
      </c>
      <c r="AR4" s="104">
        <v>4.97</v>
      </c>
      <c r="AS4" s="102">
        <v>7.01</v>
      </c>
      <c r="AT4" s="102">
        <v>7.8500000000000005</v>
      </c>
      <c r="AU4" s="102">
        <v>8.58</v>
      </c>
      <c r="AV4" s="102">
        <v>9.1599999999999984</v>
      </c>
      <c r="AW4" s="102">
        <v>9.81</v>
      </c>
      <c r="AX4" s="102">
        <v>7.12</v>
      </c>
      <c r="AY4" s="102">
        <v>6.49</v>
      </c>
      <c r="AZ4" s="102">
        <v>7.09</v>
      </c>
      <c r="BA4" s="110">
        <v>6.51</v>
      </c>
      <c r="BB4" s="102">
        <v>3.4</v>
      </c>
      <c r="BC4" s="110">
        <v>5.38</v>
      </c>
      <c r="BD4" s="108"/>
      <c r="BE4" s="125">
        <v>7.61</v>
      </c>
      <c r="BF4" s="125">
        <v>8.3999999999999986</v>
      </c>
      <c r="BG4" s="125">
        <v>9.3699999999999992</v>
      </c>
      <c r="BH4" s="125">
        <v>9.6199999999999992</v>
      </c>
      <c r="BI4" s="110">
        <v>8.6</v>
      </c>
      <c r="BJ4" s="125">
        <v>7.05</v>
      </c>
      <c r="BK4" s="125">
        <v>7.59</v>
      </c>
      <c r="BL4" s="110">
        <v>4.58</v>
      </c>
      <c r="BM4" s="125">
        <v>3.7700000000000005</v>
      </c>
      <c r="BN4" s="125">
        <f>'Datos totales'!BN3</f>
        <v>2.83</v>
      </c>
      <c r="BO4" s="125">
        <f>'Datos totales'!BO3</f>
        <v>4.5200000000000005</v>
      </c>
      <c r="BP4" s="125">
        <f>'Datos totales'!BP3</f>
        <v>2.73</v>
      </c>
      <c r="BQ4" s="126"/>
      <c r="BR4" s="125">
        <f>'Datos totales'!BR3</f>
        <v>7.48</v>
      </c>
      <c r="BS4" s="125">
        <f>'Datos totales'!BS3</f>
        <v>8.1649999999999991</v>
      </c>
      <c r="BT4" s="125">
        <f>'Datos totales'!BT3</f>
        <v>8.59</v>
      </c>
      <c r="BU4" s="125">
        <f>'Datos totales'!BU3</f>
        <v>6.71</v>
      </c>
      <c r="BV4" s="125">
        <f>'Datos totales'!BV3</f>
        <v>3.1</v>
      </c>
      <c r="BW4" s="125">
        <f>'Datos totales'!BW3</f>
        <v>4.4800000000000004</v>
      </c>
      <c r="BX4" s="125">
        <f>'Datos totales'!BX3</f>
        <v>2.83</v>
      </c>
      <c r="BY4" s="125">
        <f>'Datos totales'!BY3</f>
        <v>3.7</v>
      </c>
      <c r="BZ4" s="125">
        <f>'Datos totales'!BZ3</f>
        <v>4.43</v>
      </c>
      <c r="CA4" s="125">
        <f>'Datos totales'!CA3</f>
        <v>4.42</v>
      </c>
      <c r="CB4" s="125">
        <f>'Datos totales'!CB3</f>
        <v>4.57</v>
      </c>
      <c r="CC4" s="125">
        <f>'Datos totales'!CC3</f>
        <v>4.2</v>
      </c>
      <c r="CD4" s="125">
        <f>'Datos totales'!CD3</f>
        <v>6.29</v>
      </c>
      <c r="CE4" s="108"/>
      <c r="CF4" s="125">
        <f>'Datos totales'!CF3</f>
        <v>5.92</v>
      </c>
      <c r="CG4" s="125">
        <f>'Datos totales'!CG3</f>
        <v>8.2899999999999991</v>
      </c>
      <c r="CH4" s="125">
        <f>'Datos totales'!CH3</f>
        <v>7.4</v>
      </c>
      <c r="CI4" s="125">
        <f>'Datos totales'!CI3</f>
        <v>6.45</v>
      </c>
      <c r="CJ4" s="125">
        <f>'Datos totales'!CJ3</f>
        <v>5.1100000000000003</v>
      </c>
      <c r="CK4" s="125">
        <f>'Datos totales'!CK3</f>
        <v>5.55</v>
      </c>
      <c r="CL4" s="125">
        <f>'Datos totales'!CL3</f>
        <v>3.39</v>
      </c>
      <c r="CM4" s="125">
        <f>'Datos totales'!CM3</f>
        <v>4.7300000000000004</v>
      </c>
      <c r="CN4" s="125">
        <f>'Datos totales'!CN3</f>
        <v>5.6000000000000005</v>
      </c>
      <c r="CO4" s="125">
        <f>'Datos totales'!CO3</f>
        <v>2.19</v>
      </c>
      <c r="CP4" s="125">
        <f>'Datos totales'!CP3</f>
        <v>9.0399999999999991</v>
      </c>
      <c r="CQ4" s="125">
        <f>'Datos totales'!CQ3</f>
        <v>9.9599999999999991</v>
      </c>
      <c r="CR4" s="108">
        <f>'Datos totales'!CR3</f>
        <v>10.45</v>
      </c>
      <c r="CS4" s="108">
        <f>'Datos totales'!CS3</f>
        <v>9.6999999999999993</v>
      </c>
      <c r="CU4" s="108">
        <f>'Datos totales'!CU3</f>
        <v>10.26</v>
      </c>
      <c r="CV4" s="108">
        <f>'Datos totales'!CV3</f>
        <v>2.96</v>
      </c>
      <c r="CW4" s="108">
        <f>'Datos totales'!CW3</f>
        <v>15.72</v>
      </c>
      <c r="CX4" s="108">
        <f>'Datos totales'!CX3</f>
        <v>15.78</v>
      </c>
      <c r="DA4" s="108">
        <f>'Datos totales'!DA3</f>
        <v>15.62</v>
      </c>
      <c r="DG4" s="108">
        <f>'Datos totales'!DG3</f>
        <v>3.74</v>
      </c>
      <c r="DH4" s="108">
        <f>'Datos totales'!DH3</f>
        <v>2.63</v>
      </c>
      <c r="DI4" s="108">
        <f>'Datos totales'!DI3</f>
        <v>3.8899999999999997</v>
      </c>
      <c r="DJ4" s="108">
        <f>'Datos totales'!DJ3</f>
        <v>2.39</v>
      </c>
      <c r="DL4" s="108">
        <f>'Datos totales'!DL3</f>
        <v>3.79</v>
      </c>
      <c r="DM4" s="108">
        <f>'Datos totales'!DM3</f>
        <v>5.5600000000000005</v>
      </c>
      <c r="DN4" s="108">
        <f>'Datos totales'!DN3</f>
        <v>6.12</v>
      </c>
      <c r="DO4" s="108">
        <f>'Datos totales'!DO3</f>
        <v>7.9200000000000008</v>
      </c>
      <c r="DP4" s="108">
        <f>'Datos totales'!DP3</f>
        <v>7.34</v>
      </c>
      <c r="DQ4" s="108">
        <f>'Datos totales'!DQ3</f>
        <v>7.19</v>
      </c>
      <c r="DR4" s="108">
        <f>'Datos totales'!DR3</f>
        <v>6.1000000000000005</v>
      </c>
      <c r="DS4" s="108">
        <f>'Datos totales'!DS3</f>
        <v>6.97</v>
      </c>
      <c r="DT4" s="108">
        <f>'Datos totales'!DT3</f>
        <v>5.1000000000000005</v>
      </c>
      <c r="DU4" s="108">
        <f>'Datos totales'!DU3</f>
        <v>2.3600000000000003</v>
      </c>
      <c r="DV4" s="108">
        <f>'Datos totales'!DV3</f>
        <v>2.4300000000000002</v>
      </c>
      <c r="DX4" s="108">
        <f>'Datos totales'!DX3</f>
        <v>2.04</v>
      </c>
      <c r="DY4" s="108">
        <f>'Datos totales'!DY3</f>
        <v>6.62</v>
      </c>
      <c r="DZ4" s="108">
        <f>'Datos totales'!DZ3</f>
        <v>7.6000000000000005</v>
      </c>
      <c r="EA4" s="108">
        <f>'Datos totales'!EA3</f>
        <v>8.3999999999999986</v>
      </c>
      <c r="EB4" s="108">
        <f>'Datos totales'!EB3</f>
        <v>7.6800000000000006</v>
      </c>
      <c r="EC4" s="108">
        <f>'Datos totales'!EC3</f>
        <v>6</v>
      </c>
      <c r="ED4" s="108">
        <f>'Datos totales'!ED3</f>
        <v>2.7</v>
      </c>
      <c r="EE4" s="108">
        <f>'Datos totales'!EE3</f>
        <v>2.29</v>
      </c>
      <c r="EF4" s="108">
        <f>'Datos totales'!EF3</f>
        <v>2.8000000000000003</v>
      </c>
      <c r="EG4" s="108">
        <f>'Datos totales'!EG3</f>
        <v>2.23</v>
      </c>
      <c r="EI4" s="108">
        <f>'Datos totales'!EI3</f>
        <v>3.46</v>
      </c>
      <c r="EK4" s="108">
        <f>'Datos totales'!EK3</f>
        <v>6.2700000000000005</v>
      </c>
      <c r="EM4" s="108">
        <f>'Datos totales'!EM3</f>
        <v>8.0299999999999994</v>
      </c>
      <c r="EN4" s="108">
        <f>'Datos totales'!EN3</f>
        <v>8.01</v>
      </c>
      <c r="EO4" s="108">
        <f>'Datos totales'!EO3</f>
        <v>9.0299999999999994</v>
      </c>
      <c r="EP4" s="108">
        <f>'Datos totales'!EP3</f>
        <v>7.86</v>
      </c>
      <c r="EQ4" s="108">
        <f>'Datos totales'!EQ3</f>
        <v>7.3100000000000005</v>
      </c>
      <c r="ER4" s="108">
        <f>'Datos totales'!ER3</f>
        <v>5.5</v>
      </c>
      <c r="ES4" s="108">
        <f>'Datos totales'!ES3</f>
        <v>4.49</v>
      </c>
      <c r="ET4" s="108">
        <f>'Datos totales'!ET3</f>
        <v>4.1900000000000004</v>
      </c>
      <c r="EU4" s="108">
        <f>'Datos totales'!EU3</f>
        <v>3.1</v>
      </c>
    </row>
    <row r="5" spans="1:176" x14ac:dyDescent="0.2">
      <c r="A5" s="56">
        <v>2</v>
      </c>
      <c r="B5" s="100" t="s">
        <v>18</v>
      </c>
      <c r="C5" s="101" t="s">
        <v>30</v>
      </c>
      <c r="D5" s="56">
        <v>187337</v>
      </c>
      <c r="E5" s="56">
        <v>464142</v>
      </c>
      <c r="F5" s="88">
        <v>24</v>
      </c>
      <c r="G5" s="88"/>
      <c r="H5" s="24">
        <v>0.35</v>
      </c>
      <c r="I5" s="24"/>
      <c r="J5" s="24"/>
      <c r="K5" s="24"/>
      <c r="L5" s="24"/>
      <c r="M5" s="24"/>
      <c r="N5" s="24"/>
      <c r="O5" s="24"/>
      <c r="P5" s="24"/>
      <c r="Q5" s="103">
        <v>4.6100000000000003</v>
      </c>
      <c r="R5" s="103">
        <v>2.33</v>
      </c>
      <c r="S5" s="103">
        <v>4.6300000000000008</v>
      </c>
      <c r="V5" s="109">
        <v>8.7900000000000009</v>
      </c>
      <c r="W5" s="103">
        <v>9.31</v>
      </c>
      <c r="X5" s="103">
        <v>9.9500000000000011</v>
      </c>
      <c r="Y5" s="103">
        <v>7.8600000000000012</v>
      </c>
      <c r="AA5" s="109">
        <v>4.8800000000000008</v>
      </c>
      <c r="AB5" s="103">
        <v>4.6300000000000008</v>
      </c>
      <c r="AG5" s="109">
        <v>5.53</v>
      </c>
      <c r="AK5" s="109">
        <v>8.56</v>
      </c>
      <c r="AL5" s="106">
        <v>7.4</v>
      </c>
      <c r="AM5" s="106">
        <v>7.53</v>
      </c>
      <c r="AN5" s="106">
        <v>5.57</v>
      </c>
      <c r="AP5" s="109">
        <v>2.7199999999999998</v>
      </c>
      <c r="AQ5" s="109">
        <v>3.7499999999999996</v>
      </c>
      <c r="AR5" s="109">
        <v>4.71</v>
      </c>
      <c r="AU5" s="109">
        <v>9.4500000000000011</v>
      </c>
      <c r="AV5" s="106">
        <v>10.030000000000001</v>
      </c>
      <c r="AW5" s="106">
        <v>9.5299999999999994</v>
      </c>
      <c r="AX5" s="106">
        <v>7.6300000000000008</v>
      </c>
      <c r="AY5" s="106">
        <v>7.61</v>
      </c>
      <c r="BA5" s="109">
        <v>6.71</v>
      </c>
      <c r="BB5" s="116">
        <v>2.81</v>
      </c>
      <c r="BC5" s="106">
        <v>5.22</v>
      </c>
      <c r="BD5" s="108">
        <v>5.01</v>
      </c>
      <c r="BH5" s="108">
        <v>10.51</v>
      </c>
      <c r="BL5" s="109">
        <v>4.2700000000000005</v>
      </c>
      <c r="BM5" s="109">
        <v>3.21</v>
      </c>
      <c r="BT5" s="126">
        <f>'Datos totales'!BT4</f>
        <v>9.52</v>
      </c>
      <c r="BU5" s="126">
        <f>'Datos totales'!BU4</f>
        <v>7.03</v>
      </c>
      <c r="BV5" s="126">
        <f>'Datos totales'!BV4</f>
        <v>2.48</v>
      </c>
      <c r="BW5" s="126">
        <f>'Datos totales'!BW4</f>
        <v>4.37</v>
      </c>
      <c r="BX5" s="126">
        <f>'Datos totales'!BX4</f>
        <v>2.17</v>
      </c>
      <c r="BY5" s="126">
        <f>'Datos totales'!BY4</f>
        <v>3.34</v>
      </c>
      <c r="CA5" s="126">
        <f>'Datos totales'!CA4</f>
        <v>4.04</v>
      </c>
      <c r="CE5" s="108">
        <f>'Datos totales'!CE4</f>
        <v>7.32</v>
      </c>
      <c r="CF5" s="108">
        <f>'Datos totales'!CF4</f>
        <v>9.32</v>
      </c>
      <c r="CG5" s="108">
        <f>'Datos totales'!CG4</f>
        <v>9.33</v>
      </c>
      <c r="CL5" s="108">
        <f>'Datos totales'!CL4</f>
        <v>2.57</v>
      </c>
      <c r="CM5" s="108">
        <f>'Datos totales'!CM4</f>
        <v>4.1800000000000006</v>
      </c>
      <c r="CN5" s="108">
        <f>'Datos totales'!CN4</f>
        <v>5.21</v>
      </c>
      <c r="CR5" s="108">
        <f>'Datos totales'!CR4</f>
        <v>10.89</v>
      </c>
      <c r="CS5" s="108">
        <f>'Datos totales'!CS4</f>
        <v>9.82</v>
      </c>
      <c r="CT5" s="108">
        <f>'Datos totales'!CT4</f>
        <v>7.29</v>
      </c>
      <c r="CU5" s="108">
        <f>'Datos totales'!CU4</f>
        <v>7.6000000000000005</v>
      </c>
      <c r="CV5" s="108">
        <f>'Datos totales'!CV4</f>
        <v>5.87</v>
      </c>
      <c r="CW5" s="108">
        <f>'Datos totales'!CW4</f>
        <v>4.2200000000000006</v>
      </c>
      <c r="CY5" s="108">
        <f>'Datos totales'!CY4</f>
        <v>6.73</v>
      </c>
      <c r="CZ5" s="108">
        <f>'Datos totales'!CZ4</f>
        <v>7.12</v>
      </c>
      <c r="DF5" s="108">
        <f>'Datos totales'!DF4</f>
        <v>7.7100000000000009</v>
      </c>
      <c r="DG5" s="108">
        <f>'Datos totales'!DG4</f>
        <v>3.9999999999999996</v>
      </c>
      <c r="DL5" s="108">
        <f>'Datos totales'!DL4</f>
        <v>4.0600000000000005</v>
      </c>
      <c r="DR5" s="108">
        <f>'Datos totales'!DR4</f>
        <v>9.15</v>
      </c>
      <c r="DV5" s="108">
        <f>'Datos totales'!DV4</f>
        <v>2.58</v>
      </c>
      <c r="DZ5" s="108">
        <f>'Datos totales'!DZ4</f>
        <v>3.4</v>
      </c>
      <c r="ED5" s="108">
        <f>'Datos totales'!ED4</f>
        <v>1.7799999999999998</v>
      </c>
      <c r="EE5" s="108">
        <f>'Datos totales'!EE4</f>
        <v>2.36</v>
      </c>
      <c r="EF5" s="108">
        <f>'Datos totales'!EF4</f>
        <v>2.83</v>
      </c>
      <c r="EG5" s="108">
        <f>'Datos totales'!EG4</f>
        <v>2.29</v>
      </c>
      <c r="ER5" s="108">
        <f>'Datos totales'!ER4</f>
        <v>5.83</v>
      </c>
      <c r="ET5" s="108">
        <f>'Datos totales'!ET4</f>
        <v>4.1000000000000005</v>
      </c>
      <c r="EU5" s="108">
        <f>'Datos totales'!EU4</f>
        <v>3.08</v>
      </c>
      <c r="EX5" s="108">
        <f>'Datos totales'!EX4</f>
        <v>5.28</v>
      </c>
      <c r="EZ5" s="108">
        <f>'Datos totales'!EZ4</f>
        <v>9.5300000000000011</v>
      </c>
      <c r="FA5" s="108">
        <f>'Datos totales'!FA4</f>
        <v>5.9700000000000006</v>
      </c>
      <c r="FB5" s="108">
        <f>'Datos totales'!FB4</f>
        <v>4.42</v>
      </c>
      <c r="FC5" s="108">
        <f>'Datos totales'!FC4</f>
        <v>5.04</v>
      </c>
      <c r="FD5" s="108">
        <f>'Datos totales'!FD4</f>
        <v>4.91</v>
      </c>
      <c r="FE5" s="108">
        <f>'Datos totales'!FE4</f>
        <v>4.96</v>
      </c>
      <c r="FH5" s="108">
        <f>'Datos totales'!FH4</f>
        <v>4.9800000000000004</v>
      </c>
    </row>
    <row r="6" spans="1:176" x14ac:dyDescent="0.2">
      <c r="A6" s="56"/>
      <c r="B6" s="100" t="s">
        <v>18</v>
      </c>
      <c r="C6" s="101"/>
      <c r="D6" s="56"/>
      <c r="E6" s="56"/>
      <c r="F6" s="88"/>
      <c r="G6" s="88"/>
      <c r="H6" s="24"/>
      <c r="I6" s="24"/>
      <c r="J6" s="24"/>
      <c r="K6" s="24"/>
      <c r="L6" s="24"/>
      <c r="M6" s="24"/>
      <c r="N6" s="24"/>
      <c r="O6" s="24"/>
      <c r="P6" s="24"/>
      <c r="Q6" s="103"/>
      <c r="R6" s="103"/>
      <c r="S6" s="103"/>
      <c r="T6" s="104">
        <v>7.42</v>
      </c>
      <c r="U6" s="102">
        <v>10.18</v>
      </c>
      <c r="V6" s="109"/>
      <c r="W6" s="103"/>
      <c r="X6" s="103"/>
      <c r="Y6" s="103"/>
      <c r="Z6" s="104">
        <v>7.33</v>
      </c>
      <c r="AA6" s="109"/>
      <c r="AB6" s="103"/>
      <c r="AC6" s="104">
        <v>4.8100000000000005</v>
      </c>
      <c r="AD6" s="104">
        <v>6.3500000000000005</v>
      </c>
      <c r="AE6" s="104">
        <v>8.0200000000000014</v>
      </c>
      <c r="AF6" s="104">
        <v>9.35</v>
      </c>
      <c r="AG6" s="109"/>
      <c r="AH6" s="102">
        <v>12.19</v>
      </c>
      <c r="AI6" s="102">
        <v>12.44</v>
      </c>
      <c r="AJ6" s="102">
        <v>13.700000000000001</v>
      </c>
      <c r="AK6" s="109"/>
      <c r="AL6" s="106"/>
      <c r="AM6" s="106"/>
      <c r="AN6" s="106"/>
      <c r="AO6" s="110">
        <v>6.2600000000000007</v>
      </c>
      <c r="AP6" s="109"/>
      <c r="AQ6" s="109"/>
      <c r="AR6" s="109"/>
      <c r="AS6" s="102">
        <v>9.94</v>
      </c>
      <c r="AT6" s="102">
        <v>12.49</v>
      </c>
      <c r="AU6" s="109"/>
      <c r="AV6" s="106"/>
      <c r="AW6" s="106"/>
      <c r="AX6" s="106"/>
      <c r="AY6" s="106"/>
      <c r="AZ6" s="102">
        <v>10.39</v>
      </c>
      <c r="BA6" s="109"/>
      <c r="BB6" s="116"/>
      <c r="BC6" s="106"/>
      <c r="BD6" s="108"/>
      <c r="BE6" s="125">
        <v>10.32</v>
      </c>
      <c r="BF6" s="125">
        <v>6.23</v>
      </c>
      <c r="BG6" s="125">
        <v>12.4</v>
      </c>
      <c r="BH6" s="108"/>
      <c r="BI6" s="110">
        <v>11.25</v>
      </c>
      <c r="BJ6" s="125">
        <v>9.4700000000000006</v>
      </c>
      <c r="BK6" s="125">
        <v>10.14</v>
      </c>
      <c r="BL6" s="109"/>
      <c r="BM6" s="109"/>
      <c r="BN6" s="125">
        <f>'Datos totales'!BN4</f>
        <v>4.4400000000000004</v>
      </c>
      <c r="BO6" s="125">
        <f>'Datos totales'!BO4</f>
        <v>6.5900000000000007</v>
      </c>
      <c r="BP6" s="125">
        <f>'Datos totales'!BP4</f>
        <v>4.79</v>
      </c>
      <c r="BQ6" s="126"/>
      <c r="BR6" s="125">
        <f>'Datos totales'!BR4</f>
        <v>9.98</v>
      </c>
      <c r="BS6" s="125">
        <f>'Datos totales'!BS4</f>
        <v>12.8</v>
      </c>
      <c r="BT6" s="126"/>
      <c r="BU6" s="126"/>
      <c r="BV6" s="126"/>
      <c r="BW6" s="126"/>
      <c r="BX6" s="126"/>
      <c r="BY6" s="126"/>
      <c r="BZ6" s="125">
        <f>'Datos totales'!BZ4</f>
        <v>5.8800000000000008</v>
      </c>
      <c r="CA6" s="126"/>
      <c r="CB6" s="125">
        <f>'Datos totales'!CB4</f>
        <v>6.24</v>
      </c>
      <c r="CC6" s="125">
        <f>'Datos totales'!CC4</f>
        <v>5.95</v>
      </c>
      <c r="CD6" s="125">
        <f>'Datos totales'!CD4</f>
        <v>7.62</v>
      </c>
      <c r="CE6" s="125"/>
      <c r="CF6" s="125"/>
      <c r="CG6" s="125"/>
      <c r="CH6" s="125">
        <f>'Datos totales'!CH4</f>
        <v>7.9700000000000006</v>
      </c>
      <c r="CI6" s="125">
        <f>'Datos totales'!CI4</f>
        <v>7.7100000000000009</v>
      </c>
      <c r="CJ6" s="125">
        <f>'Datos totales'!CJ4</f>
        <v>6.2200000000000006</v>
      </c>
      <c r="CK6" s="125">
        <f>'Datos totales'!CK4</f>
        <v>6.32</v>
      </c>
      <c r="CO6" s="125">
        <f>'Datos totales'!CO4</f>
        <v>9.7200000000000006</v>
      </c>
      <c r="CP6" s="125">
        <f>'Datos totales'!CP4</f>
        <v>11.19</v>
      </c>
      <c r="CQ6" s="125">
        <f>'Datos totales'!CQ4</f>
        <v>13.73</v>
      </c>
      <c r="CX6" s="108">
        <f>'Datos totales'!CX4</f>
        <v>4.45</v>
      </c>
      <c r="DA6" s="108">
        <f>'Datos totales'!DA4</f>
        <v>10.25</v>
      </c>
      <c r="DB6" s="108">
        <f>'Datos totales'!DB4</f>
        <v>11.09</v>
      </c>
      <c r="DC6" s="108">
        <f>'Datos totales'!DC4</f>
        <v>11.610000000000001</v>
      </c>
      <c r="DD6" s="108">
        <f>'Datos totales'!DD4</f>
        <v>11.39</v>
      </c>
      <c r="DE6">
        <v>11.44</v>
      </c>
      <c r="DH6" s="108">
        <f>'Datos totales'!DH4</f>
        <v>4.8900000000000006</v>
      </c>
      <c r="DI6" s="108">
        <f>'Datos totales'!DI4</f>
        <v>6.0499999999999989</v>
      </c>
      <c r="DJ6" s="108">
        <f>'Datos totales'!DJ4</f>
        <v>5.46</v>
      </c>
      <c r="DK6" s="108">
        <f>'Datos totales'!DK4</f>
        <v>4.3500000000000005</v>
      </c>
      <c r="DM6" s="108">
        <f>'Datos totales'!DM4</f>
        <v>8.77</v>
      </c>
      <c r="DN6" s="108">
        <f>'Datos totales'!DN4</f>
        <v>11.05</v>
      </c>
      <c r="DO6" s="108">
        <f>'Datos totales'!DO4</f>
        <v>11.75</v>
      </c>
      <c r="DP6" s="108">
        <f>'Datos totales'!DP4</f>
        <v>8.8000000000000007</v>
      </c>
      <c r="DQ6" s="108">
        <f>'Datos totales'!DQ4</f>
        <v>10.68</v>
      </c>
      <c r="DS6" s="108">
        <f>'Datos totales'!DS4</f>
        <v>10.44</v>
      </c>
      <c r="DT6" s="108">
        <f>'Datos totales'!DT4</f>
        <v>8.1300000000000008</v>
      </c>
      <c r="DU6" s="108">
        <f>'Datos totales'!DU4</f>
        <v>4.99</v>
      </c>
      <c r="DW6" s="108">
        <f>'Datos totales'!DW4</f>
        <v>6.5900000000000007</v>
      </c>
      <c r="DX6" s="108">
        <f>'Datos totales'!DX4</f>
        <v>8.84</v>
      </c>
      <c r="DY6" s="108">
        <f>'Datos totales'!DY4</f>
        <v>10.44</v>
      </c>
      <c r="EA6" s="108">
        <f>'Datos totales'!EA4</f>
        <v>12.200000000000001</v>
      </c>
      <c r="EB6" s="108">
        <f>'Datos totales'!EB4</f>
        <v>9.1100000000000012</v>
      </c>
      <c r="EC6" s="108">
        <f>'Datos totales'!EC4</f>
        <v>9.15</v>
      </c>
      <c r="EH6" s="108">
        <f>'Datos totales'!EH4</f>
        <v>4.92</v>
      </c>
      <c r="EI6" s="108">
        <f>'Datos totales'!EI4</f>
        <v>5.98</v>
      </c>
      <c r="EJ6" s="108">
        <f>'Datos totales'!EJ4</f>
        <v>7.58</v>
      </c>
      <c r="EK6" s="108">
        <f>'Datos totales'!EK4</f>
        <v>9.1300000000000008</v>
      </c>
      <c r="EL6" s="108">
        <f>'Datos totales'!EL4</f>
        <v>11.3</v>
      </c>
      <c r="EM6" s="108">
        <f>'Datos totales'!EM4</f>
        <v>11.46</v>
      </c>
      <c r="EN6" s="108">
        <f>'Datos totales'!EN4</f>
        <v>12.040000000000001</v>
      </c>
      <c r="EO6" s="108">
        <f>'Datos totales'!EO4</f>
        <v>12.85</v>
      </c>
      <c r="EP6" s="108">
        <f>'Datos totales'!EP4</f>
        <v>11.040000000000001</v>
      </c>
      <c r="EQ6" s="108">
        <f>'Datos totales'!EQ4</f>
        <v>10.65</v>
      </c>
      <c r="ES6" s="108">
        <f>'Datos totales'!ES4</f>
        <v>8.18</v>
      </c>
      <c r="EV6" s="108">
        <f>'Datos totales'!EV4</f>
        <v>6.7700000000000005</v>
      </c>
      <c r="EW6" s="108">
        <f>'Datos totales'!EW4</f>
        <v>9.27</v>
      </c>
      <c r="EY6" s="108">
        <f>'Datos totales'!EY4</f>
        <v>11.75</v>
      </c>
      <c r="FF6" s="108">
        <f>'Datos totales'!FF4</f>
        <v>6.0500000000000007</v>
      </c>
      <c r="FG6" s="108">
        <f>'Datos totales'!FG4</f>
        <v>5.03</v>
      </c>
      <c r="FI6" s="108">
        <f>'Datos totales'!FI4</f>
        <v>9.120000000000001</v>
      </c>
      <c r="FJ6" s="108">
        <f>'Datos totales'!FJ4</f>
        <v>9.93</v>
      </c>
      <c r="FK6" s="108">
        <f>'Datos totales'!FK4</f>
        <v>11.02</v>
      </c>
      <c r="FL6" s="108">
        <f>'Datos totales'!FL4</f>
        <v>11.34</v>
      </c>
    </row>
    <row r="7" spans="1:176" x14ac:dyDescent="0.2">
      <c r="A7" s="56">
        <v>3</v>
      </c>
      <c r="B7" s="100" t="s">
        <v>31</v>
      </c>
      <c r="C7" s="101" t="s">
        <v>30</v>
      </c>
      <c r="D7" s="56">
        <v>187173</v>
      </c>
      <c r="E7" s="56">
        <v>464343</v>
      </c>
      <c r="F7" s="88">
        <v>32</v>
      </c>
      <c r="G7" s="88"/>
      <c r="H7" s="24">
        <v>-0.42</v>
      </c>
      <c r="I7" s="24"/>
      <c r="J7" s="24"/>
      <c r="K7" s="24"/>
      <c r="L7" s="24"/>
      <c r="M7" s="24"/>
      <c r="N7" s="24"/>
      <c r="O7" s="24"/>
      <c r="P7" s="24"/>
      <c r="Q7" s="112"/>
      <c r="R7" s="103">
        <v>3.35</v>
      </c>
      <c r="S7" s="103">
        <v>7.59</v>
      </c>
      <c r="T7" s="103">
        <v>7.4399999999999995</v>
      </c>
      <c r="V7" s="109">
        <v>13.6</v>
      </c>
      <c r="W7" s="103">
        <v>14.35</v>
      </c>
      <c r="X7" s="103">
        <v>15.12</v>
      </c>
      <c r="Y7" s="103">
        <v>12.41</v>
      </c>
      <c r="Z7" s="103">
        <v>7.29</v>
      </c>
      <c r="AA7" s="103">
        <v>7.04</v>
      </c>
      <c r="AB7" s="103">
        <v>7.57</v>
      </c>
      <c r="AC7" s="103">
        <v>3.69</v>
      </c>
      <c r="AD7" s="103">
        <v>3.76</v>
      </c>
      <c r="AE7" s="103">
        <v>7.63</v>
      </c>
      <c r="AF7" s="103">
        <v>9.6300000000000008</v>
      </c>
      <c r="AG7" s="103">
        <v>11.85</v>
      </c>
      <c r="AI7" s="109">
        <v>14.48</v>
      </c>
      <c r="AK7" s="109">
        <v>13.35</v>
      </c>
      <c r="AL7" s="106">
        <v>11.89</v>
      </c>
      <c r="AM7" s="106">
        <v>11.85</v>
      </c>
      <c r="AN7" s="106">
        <v>8.76</v>
      </c>
      <c r="AO7" s="106">
        <v>6.07</v>
      </c>
      <c r="AP7" s="109">
        <v>4.0200000000000005</v>
      </c>
      <c r="AQ7" s="109">
        <v>6.39</v>
      </c>
      <c r="AV7" s="109">
        <v>17.270000000000003</v>
      </c>
      <c r="AX7" s="113"/>
      <c r="BD7" s="108">
        <v>7.5</v>
      </c>
      <c r="BL7" s="109">
        <v>7.58</v>
      </c>
      <c r="BQ7" s="126"/>
      <c r="BT7" s="126">
        <f>'Datos totales'!BT5</f>
        <v>14.66</v>
      </c>
      <c r="BX7" s="126">
        <f>'Datos totales'!BX5</f>
        <v>3.2</v>
      </c>
      <c r="CX7" s="108">
        <f>'Datos totales'!CX5</f>
        <v>3.44</v>
      </c>
      <c r="DZ7" s="108">
        <f>'Datos totales'!DZ5</f>
        <v>4.74</v>
      </c>
      <c r="EN7" s="108">
        <f>'Datos totales'!EN5</f>
        <v>14.8</v>
      </c>
      <c r="ES7" s="108">
        <f>'Datos totales'!ES5</f>
        <v>9.8699999999999992</v>
      </c>
      <c r="EU7" s="108">
        <f>'Datos totales'!EU5</f>
        <v>3.5</v>
      </c>
      <c r="EZ7" s="108">
        <f>'Datos totales'!EZ5</f>
        <v>14.82</v>
      </c>
    </row>
    <row r="8" spans="1:176" x14ac:dyDescent="0.2">
      <c r="A8" s="56"/>
      <c r="B8" s="100" t="s">
        <v>31</v>
      </c>
      <c r="C8" s="101"/>
      <c r="D8" s="56"/>
      <c r="E8" s="56"/>
      <c r="F8" s="88"/>
      <c r="G8" s="88"/>
      <c r="H8" s="24"/>
      <c r="I8" s="24"/>
      <c r="J8" s="24"/>
      <c r="K8" s="24"/>
      <c r="L8" s="24"/>
      <c r="M8" s="24"/>
      <c r="N8" s="24"/>
      <c r="O8" s="24"/>
      <c r="P8" s="24"/>
      <c r="Q8" s="112"/>
      <c r="R8" s="103"/>
      <c r="S8" s="103"/>
      <c r="T8" s="103"/>
      <c r="U8" s="102">
        <v>12.41</v>
      </c>
      <c r="V8" s="109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2">
        <v>14.709999999999999</v>
      </c>
      <c r="AI8" s="109"/>
      <c r="AJ8" s="102">
        <v>18</v>
      </c>
      <c r="AK8" s="109"/>
      <c r="AL8" s="106"/>
      <c r="AM8" s="106"/>
      <c r="AN8" s="106"/>
      <c r="AO8" s="106"/>
      <c r="AP8" s="109"/>
      <c r="AQ8" s="109"/>
      <c r="AR8" s="104">
        <v>8.2000000000000011</v>
      </c>
      <c r="AS8" s="102">
        <v>12.08</v>
      </c>
      <c r="AT8" s="102">
        <v>13.82</v>
      </c>
      <c r="AU8" s="102">
        <v>15.52</v>
      </c>
      <c r="AV8" s="109"/>
      <c r="AW8" s="102">
        <v>15.9</v>
      </c>
      <c r="AX8" s="113"/>
      <c r="AY8" s="102">
        <v>20.330000000000002</v>
      </c>
      <c r="AZ8" s="102">
        <v>12.62</v>
      </c>
      <c r="BA8" s="110">
        <v>12.29</v>
      </c>
      <c r="BB8" s="102">
        <v>3.67</v>
      </c>
      <c r="BC8" s="110">
        <v>8.24</v>
      </c>
      <c r="BD8" s="108"/>
      <c r="BE8" s="125">
        <v>13.67</v>
      </c>
      <c r="BF8" s="125">
        <v>15.15</v>
      </c>
      <c r="BG8" s="125">
        <v>17.970000000000002</v>
      </c>
      <c r="BH8" s="125">
        <v>18.8</v>
      </c>
      <c r="BI8" s="110">
        <v>15.55</v>
      </c>
      <c r="BJ8" s="125">
        <v>12.65</v>
      </c>
      <c r="BK8" s="125">
        <v>13.56</v>
      </c>
      <c r="BL8" s="109"/>
      <c r="BM8" s="125">
        <v>5.64</v>
      </c>
      <c r="BN8" s="125">
        <f>'Datos totales'!BN5</f>
        <v>9.23</v>
      </c>
      <c r="BO8" s="125">
        <f>'Datos totales'!BO5</f>
        <v>7.62</v>
      </c>
      <c r="BP8" s="125">
        <f>'Datos totales'!BP5</f>
        <v>3.96</v>
      </c>
      <c r="BQ8" s="126"/>
      <c r="BR8" s="125">
        <f>'Datos totales'!BR5</f>
        <v>13.35</v>
      </c>
      <c r="BS8" s="125">
        <f>'Datos totales'!BS5</f>
        <v>14.25</v>
      </c>
      <c r="BT8" s="126"/>
      <c r="BU8" s="125">
        <f>'Datos totales'!BU5</f>
        <v>11.29</v>
      </c>
      <c r="BV8" s="125">
        <f>'Datos totales'!BV5</f>
        <v>3.7</v>
      </c>
      <c r="BW8" s="125">
        <f>'Datos totales'!BW5</f>
        <v>7.15</v>
      </c>
      <c r="BX8" s="126"/>
      <c r="BY8" s="125">
        <f>'Datos totales'!BY5</f>
        <v>5.82</v>
      </c>
      <c r="BZ8" s="125">
        <f>'Datos totales'!BZ5</f>
        <v>6.46</v>
      </c>
      <c r="CA8" s="125">
        <f>'Datos totales'!CA5</f>
        <v>6.76</v>
      </c>
      <c r="CB8" s="125">
        <f>'Datos totales'!CB5</f>
        <v>7.4</v>
      </c>
      <c r="CC8" s="125">
        <f>'Datos totales'!CC5</f>
        <v>5.92</v>
      </c>
      <c r="CD8" s="125">
        <f>'Datos totales'!CD5</f>
        <v>10.96</v>
      </c>
      <c r="CE8" s="125">
        <f>'Datos totales'!CE5</f>
        <v>13.28</v>
      </c>
      <c r="CF8" s="125">
        <f>'Datos totales'!CF5</f>
        <v>14.69</v>
      </c>
      <c r="CG8" s="125">
        <f>'Datos totales'!CG5</f>
        <v>14.63</v>
      </c>
      <c r="CH8" s="125">
        <f>'Datos totales'!CH5</f>
        <v>12.77</v>
      </c>
      <c r="CI8" s="125">
        <f>'Datos totales'!CI5</f>
        <v>10.93</v>
      </c>
      <c r="CJ8" s="125">
        <f>'Datos totales'!CJ5</f>
        <v>8.33</v>
      </c>
      <c r="CK8" s="125">
        <f>'Datos totales'!CK5</f>
        <v>8.17</v>
      </c>
      <c r="CL8" s="125">
        <f>'Datos totales'!CL5</f>
        <v>3.83</v>
      </c>
      <c r="CM8" s="108">
        <f>'Datos totales'!CM5</f>
        <v>6.67</v>
      </c>
      <c r="CN8" s="108">
        <f>'Datos totales'!CN5</f>
        <v>8.7100000000000009</v>
      </c>
      <c r="CO8" s="125">
        <f>'Datos totales'!CO5</f>
        <v>13.48</v>
      </c>
      <c r="CP8" s="125">
        <f>'Datos totales'!CP5</f>
        <v>14.93</v>
      </c>
      <c r="CQ8" s="125">
        <f>'Datos totales'!CQ5</f>
        <v>17.440000000000001</v>
      </c>
      <c r="CR8" s="108">
        <f>'Datos totales'!CR5</f>
        <v>17.5</v>
      </c>
      <c r="CS8" s="108">
        <f>'Datos totales'!CS5</f>
        <v>15.17</v>
      </c>
      <c r="CT8" s="108">
        <f>'Datos totales'!CT5</f>
        <v>11.59</v>
      </c>
      <c r="CU8" s="108">
        <f>'Datos totales'!CU5</f>
        <v>12.2</v>
      </c>
      <c r="CV8" s="108">
        <f>'Datos totales'!CV5</f>
        <v>9.3699999999999992</v>
      </c>
      <c r="CW8" s="108">
        <f>'Datos totales'!CW5</f>
        <v>7.8</v>
      </c>
      <c r="CY8" s="108">
        <f>'Datos totales'!CY5</f>
        <v>8.91</v>
      </c>
      <c r="CZ8" s="108">
        <f>'Datos totales'!CZ5</f>
        <v>9.49</v>
      </c>
      <c r="DA8" s="108">
        <f>'Datos totales'!DA5</f>
        <v>13</v>
      </c>
      <c r="DB8" s="108">
        <f>'Datos totales'!DB5</f>
        <v>14.63</v>
      </c>
      <c r="DC8" s="108">
        <f>'Datos totales'!DC5</f>
        <v>16.72</v>
      </c>
      <c r="DD8" s="108">
        <f>'Datos totales'!DD5</f>
        <v>15.43</v>
      </c>
      <c r="DE8">
        <v>16.82</v>
      </c>
      <c r="DF8" s="108">
        <f>'Datos totales'!DF5</f>
        <v>10.3</v>
      </c>
      <c r="DG8" s="108">
        <f>'Datos totales'!DG5</f>
        <v>6.63</v>
      </c>
      <c r="DH8" s="108">
        <f>'Datos totales'!DH5</f>
        <v>4.24</v>
      </c>
      <c r="DI8" s="108">
        <f>'Datos totales'!DI5</f>
        <v>6.66</v>
      </c>
      <c r="DJ8" s="108">
        <f>'Datos totales'!DJ5</f>
        <v>3.59</v>
      </c>
      <c r="DK8" s="108">
        <f>'Datos totales'!DK5</f>
        <v>3.39</v>
      </c>
      <c r="DL8" s="108">
        <f>'Datos totales'!DL5</f>
        <v>6.89</v>
      </c>
      <c r="DM8" s="108">
        <f>'Datos totales'!DM5</f>
        <v>10.44</v>
      </c>
      <c r="DN8" s="108">
        <f>'Datos totales'!DN5</f>
        <v>13.49</v>
      </c>
      <c r="DO8" s="108">
        <f>'Datos totales'!DO5</f>
        <v>12.1</v>
      </c>
      <c r="DP8" s="108">
        <f>'Datos totales'!DP5</f>
        <v>14.1</v>
      </c>
      <c r="DQ8" s="108">
        <f>'Datos totales'!DQ5</f>
        <v>13.88</v>
      </c>
      <c r="DR8" s="108">
        <f>'Datos totales'!DR5</f>
        <v>11.88</v>
      </c>
      <c r="DS8" s="108">
        <f>'Datos totales'!DS5</f>
        <v>13.5</v>
      </c>
      <c r="DT8" s="108">
        <f>'Datos totales'!DT5</f>
        <v>9.68</v>
      </c>
      <c r="DU8" s="108">
        <f>'Datos totales'!DU5</f>
        <v>4.13</v>
      </c>
      <c r="DV8" s="108">
        <f>'Datos totales'!DV5</f>
        <v>3.98</v>
      </c>
      <c r="DW8" s="108">
        <f>'Datos totales'!DW5</f>
        <v>7.49</v>
      </c>
      <c r="DX8" s="108">
        <f>'Datos totales'!DX5</f>
        <v>10.89</v>
      </c>
      <c r="DY8" s="108">
        <f>'Datos totales'!DY5</f>
        <v>12.37</v>
      </c>
      <c r="EA8" s="108">
        <f>'Datos totales'!EA5</f>
        <v>16.73</v>
      </c>
      <c r="EB8" s="108">
        <f>'Datos totales'!EB5</f>
        <v>15.17</v>
      </c>
      <c r="EC8" s="108">
        <f>'Datos totales'!EC5</f>
        <v>10.5</v>
      </c>
      <c r="ED8" s="108">
        <f>'Datos totales'!ED5</f>
        <v>3.78</v>
      </c>
      <c r="EE8" s="108">
        <f>'Datos totales'!EE5</f>
        <v>3.91</v>
      </c>
      <c r="EF8" s="108">
        <f>'Datos totales'!EF5</f>
        <v>4.7699999999999996</v>
      </c>
      <c r="EG8" s="108">
        <f>'Datos totales'!EG5</f>
        <v>4.82</v>
      </c>
      <c r="EH8" s="108">
        <f>'Datos totales'!EH5</f>
        <v>3.62</v>
      </c>
      <c r="EI8" s="108">
        <f>'Datos totales'!EI5</f>
        <v>5.7</v>
      </c>
      <c r="EJ8" s="108">
        <f>'Datos totales'!EJ5</f>
        <v>7.76</v>
      </c>
      <c r="EK8" s="108">
        <f>'Datos totales'!EK5</f>
        <v>11.2</v>
      </c>
      <c r="EL8" s="108">
        <f>'Datos totales'!EL5</f>
        <v>13.98</v>
      </c>
      <c r="EM8" s="108">
        <f>'Datos totales'!EM5</f>
        <v>14.7</v>
      </c>
      <c r="EO8" s="108">
        <f>'Datos totales'!EO5</f>
        <v>16.96</v>
      </c>
      <c r="EP8" s="108">
        <f>'Datos totales'!EP5</f>
        <v>14.58</v>
      </c>
      <c r="EQ8" s="108">
        <f>'Datos totales'!EQ5</f>
        <v>13.32</v>
      </c>
      <c r="ER8" s="108">
        <f>'Datos totales'!ER5</f>
        <v>9.5500000000000007</v>
      </c>
      <c r="ET8" s="108">
        <f>'Datos totales'!ET5</f>
        <v>6.93</v>
      </c>
      <c r="EV8" s="108">
        <f>'Datos totales'!EV5</f>
        <v>8.35</v>
      </c>
      <c r="EW8" s="108">
        <f>'Datos totales'!EW5</f>
        <v>11.72</v>
      </c>
      <c r="EX8" s="108">
        <f>'Datos totales'!EX5</f>
        <v>14.42</v>
      </c>
      <c r="EY8" s="108">
        <f>'Datos totales'!EY5</f>
        <v>15.36</v>
      </c>
      <c r="FA8" s="108">
        <f>'Datos totales'!FA5</f>
        <v>14.63</v>
      </c>
      <c r="FB8" s="108">
        <f>'Datos totales'!FB5</f>
        <v>7.4</v>
      </c>
      <c r="FC8" s="108">
        <f>'Datos totales'!FC5</f>
        <v>9.2899999999999991</v>
      </c>
      <c r="FD8" s="108">
        <f>'Datos totales'!FD5</f>
        <v>8.65</v>
      </c>
      <c r="FE8" s="108">
        <f>'Datos totales'!FE5</f>
        <v>8.81</v>
      </c>
      <c r="FF8" s="108">
        <f>'Datos totales'!FF5</f>
        <v>5.71</v>
      </c>
      <c r="FG8" s="108">
        <f>'Datos totales'!FG5</f>
        <v>4.12</v>
      </c>
      <c r="FH8" s="108">
        <f>'Datos totales'!FH5</f>
        <v>8.64</v>
      </c>
      <c r="FI8" s="108">
        <f>'Datos totales'!FI5</f>
        <v>10.69</v>
      </c>
      <c r="FJ8" s="108">
        <f>'Datos totales'!FJ5</f>
        <v>12.3</v>
      </c>
      <c r="FK8" s="108">
        <f>'Datos totales'!FK5</f>
        <v>14</v>
      </c>
      <c r="FL8" s="108">
        <f>'Datos totales'!FL5</f>
        <v>14.66</v>
      </c>
    </row>
    <row r="9" spans="1:176" x14ac:dyDescent="0.2">
      <c r="A9" s="56">
        <v>4</v>
      </c>
      <c r="B9" s="100" t="s">
        <v>19</v>
      </c>
      <c r="C9" s="101" t="s">
        <v>30</v>
      </c>
      <c r="D9" s="56">
        <v>188544</v>
      </c>
      <c r="E9" s="56">
        <v>466399</v>
      </c>
      <c r="F9" s="88">
        <v>36</v>
      </c>
      <c r="G9" s="88"/>
      <c r="H9" s="24">
        <v>0.34</v>
      </c>
      <c r="I9" s="24"/>
      <c r="J9" s="24"/>
      <c r="K9" s="24"/>
      <c r="L9" s="24"/>
      <c r="M9" s="24"/>
      <c r="N9" s="24"/>
      <c r="O9" s="24"/>
      <c r="P9" s="24"/>
      <c r="T9" s="109">
        <v>3.9000000000000004</v>
      </c>
      <c r="AC9" s="109">
        <v>3.7199999999999998</v>
      </c>
      <c r="AD9" s="103">
        <v>3.91</v>
      </c>
      <c r="AE9" s="112"/>
      <c r="AF9" s="103">
        <v>5.17</v>
      </c>
      <c r="AQ9" s="109">
        <v>4.96</v>
      </c>
      <c r="AS9" s="109">
        <v>5.92</v>
      </c>
      <c r="AT9" s="106">
        <v>6.5200000000000005</v>
      </c>
      <c r="AU9" s="106">
        <v>6.97</v>
      </c>
      <c r="AV9" s="106">
        <v>7.54</v>
      </c>
      <c r="AW9" s="106">
        <v>9.11</v>
      </c>
      <c r="AX9" s="106">
        <v>7.4</v>
      </c>
      <c r="BD9" s="108">
        <v>5.51</v>
      </c>
      <c r="BL9" s="109">
        <v>6.22</v>
      </c>
      <c r="BM9" s="109">
        <v>4.66</v>
      </c>
      <c r="BN9" s="108">
        <f>'Datos totales'!BN6</f>
        <v>4.2300000000000004</v>
      </c>
      <c r="BO9" s="126">
        <f>'Datos totales'!BO6</f>
        <v>4.74</v>
      </c>
      <c r="BP9" s="126">
        <f>'Datos totales'!BP6</f>
        <v>4.26</v>
      </c>
      <c r="BQ9" s="126"/>
      <c r="BS9" s="126">
        <f>'Datos totales'!BS6</f>
        <v>6.68</v>
      </c>
      <c r="BX9" s="126">
        <f>'Datos totales'!BX6</f>
        <v>3.79</v>
      </c>
      <c r="CI9" s="109"/>
      <c r="CW9" s="108">
        <f>'Datos totales'!CW6</f>
        <v>5</v>
      </c>
      <c r="DN9" s="108">
        <f>'Datos totales'!DN6</f>
        <v>5.32</v>
      </c>
      <c r="DQ9" s="108">
        <f>'Datos totales'!DQ6</f>
        <v>7.3100000000000005</v>
      </c>
      <c r="DS9" s="108">
        <f>'Datos totales'!DS6</f>
        <v>7.41</v>
      </c>
      <c r="DW9" s="108">
        <f>'Datos totales'!DW6</f>
        <v>4.01</v>
      </c>
      <c r="DX9" s="108">
        <f>'Datos totales'!DX6</f>
        <v>4.7300000000000004</v>
      </c>
      <c r="EH9" s="108">
        <f>'Datos totales'!EH6</f>
        <v>5.59</v>
      </c>
      <c r="EJ9" s="108">
        <f>'Datos totales'!EJ6</f>
        <v>5.53</v>
      </c>
      <c r="EK9" s="108">
        <f>'Datos totales'!EK6</f>
        <v>6.3900000000000006</v>
      </c>
      <c r="EL9" s="108">
        <f>'Datos totales'!EL6</f>
        <v>6.78</v>
      </c>
      <c r="EN9" s="108">
        <f>'Datos totales'!EN6</f>
        <v>7.7100000000000009</v>
      </c>
      <c r="EO9" s="108">
        <f>'Datos totales'!EO6</f>
        <v>8.19</v>
      </c>
      <c r="EP9" s="108">
        <f>'Datos totales'!EP6</f>
        <v>9.4600000000000009</v>
      </c>
      <c r="ES9" s="108">
        <f>'Datos totales'!ES6</f>
        <v>6.62</v>
      </c>
    </row>
    <row r="10" spans="1:176" x14ac:dyDescent="0.2">
      <c r="A10" s="56"/>
      <c r="B10" s="100" t="s">
        <v>19</v>
      </c>
      <c r="C10" s="101"/>
      <c r="D10" s="56"/>
      <c r="E10" s="56"/>
      <c r="F10" s="88"/>
      <c r="G10" s="88"/>
      <c r="H10" s="24"/>
      <c r="I10" s="24"/>
      <c r="J10" s="24"/>
      <c r="K10" s="24"/>
      <c r="L10" s="24"/>
      <c r="M10" s="24"/>
      <c r="N10" s="24"/>
      <c r="O10" s="24"/>
      <c r="P10" s="24"/>
      <c r="Q10" s="104">
        <v>4.63</v>
      </c>
      <c r="R10" s="104">
        <v>4.4400000000000004</v>
      </c>
      <c r="S10" s="104">
        <v>4.72</v>
      </c>
      <c r="T10" s="109"/>
      <c r="U10" s="102">
        <v>5.9</v>
      </c>
      <c r="V10" s="104">
        <v>6.6400000000000006</v>
      </c>
      <c r="W10" s="104">
        <v>7.25</v>
      </c>
      <c r="X10" s="104">
        <v>8.16</v>
      </c>
      <c r="Y10" s="104">
        <v>8.08</v>
      </c>
      <c r="Z10" s="104">
        <v>5.8500000000000005</v>
      </c>
      <c r="AA10" s="104">
        <v>5.3900000000000006</v>
      </c>
      <c r="AB10" s="104">
        <v>5.6000000000000005</v>
      </c>
      <c r="AC10" s="109"/>
      <c r="AD10" s="103"/>
      <c r="AE10" s="112"/>
      <c r="AF10" s="103"/>
      <c r="AG10" s="102">
        <v>6.26</v>
      </c>
      <c r="AH10" s="102">
        <v>6.99</v>
      </c>
      <c r="AI10" s="102">
        <v>7.6000000000000005</v>
      </c>
      <c r="AJ10" s="102">
        <v>9.01</v>
      </c>
      <c r="AK10" s="102">
        <v>8.15</v>
      </c>
      <c r="AL10" s="102">
        <v>7.0600000000000005</v>
      </c>
      <c r="AM10" s="102">
        <v>7.17</v>
      </c>
      <c r="AN10" s="102">
        <v>6.58</v>
      </c>
      <c r="AO10" s="110">
        <v>4.13</v>
      </c>
      <c r="AP10" s="110">
        <v>4.92</v>
      </c>
      <c r="AQ10" s="109"/>
      <c r="AR10" s="102">
        <v>5.32</v>
      </c>
      <c r="AS10" s="109"/>
      <c r="AT10" s="106"/>
      <c r="AU10" s="106"/>
      <c r="AV10" s="106"/>
      <c r="AW10" s="106"/>
      <c r="AX10" s="106"/>
      <c r="AY10" s="102">
        <v>7.63</v>
      </c>
      <c r="AZ10" s="102">
        <v>7.82</v>
      </c>
      <c r="BA10" s="110">
        <v>7.7799999999999994</v>
      </c>
      <c r="BB10" s="102">
        <v>6.08</v>
      </c>
      <c r="BC10" s="110">
        <v>6.01</v>
      </c>
      <c r="BD10" s="108"/>
      <c r="BE10" s="125">
        <v>6.2700000000000005</v>
      </c>
      <c r="BF10" s="125">
        <v>7.2700000000000005</v>
      </c>
      <c r="BG10" s="125">
        <v>8.81</v>
      </c>
      <c r="BH10" s="125">
        <v>9.4499999999999993</v>
      </c>
      <c r="BI10" s="110">
        <v>9.39</v>
      </c>
      <c r="BJ10" s="125">
        <v>8.49</v>
      </c>
      <c r="BK10" s="125">
        <v>8.2100000000000009</v>
      </c>
      <c r="BL10" s="109"/>
      <c r="BM10" s="109"/>
      <c r="BN10" s="108"/>
      <c r="BO10" s="126"/>
      <c r="BP10" s="126"/>
      <c r="BQ10" s="126"/>
      <c r="BR10" s="125">
        <f>'Datos totales'!BR6</f>
        <v>6.44</v>
      </c>
      <c r="BS10" s="126"/>
      <c r="BT10" s="125">
        <f>'Datos totales'!BT6</f>
        <v>11.06</v>
      </c>
      <c r="BU10" s="125">
        <f>'Datos totales'!BU6</f>
        <v>7.870000000000001</v>
      </c>
      <c r="BV10" s="125">
        <f>'Datos totales'!BV6</f>
        <v>4.9000000000000004</v>
      </c>
      <c r="BW10" s="125">
        <f>'Datos totales'!BW6</f>
        <v>5.42</v>
      </c>
      <c r="BX10" s="126"/>
      <c r="BY10" s="125">
        <f>'Datos totales'!BY6</f>
        <v>5.41</v>
      </c>
      <c r="BZ10" s="125">
        <f>'Datos totales'!BZ6</f>
        <v>5.96</v>
      </c>
      <c r="CA10" s="125">
        <f>'Datos totales'!CA6</f>
        <v>5.26</v>
      </c>
      <c r="CB10" s="125">
        <f>'Datos totales'!CB6</f>
        <v>5.2</v>
      </c>
      <c r="CC10" s="125">
        <f>'Datos totales'!CC6</f>
        <v>4.8500000000000005</v>
      </c>
      <c r="CD10" s="125">
        <f>'Datos totales'!CD6</f>
        <v>6.1000000000000005</v>
      </c>
      <c r="CE10" s="125">
        <f>'Datos totales'!CE6</f>
        <v>6.84</v>
      </c>
      <c r="CF10" s="125">
        <f>'Datos totales'!CF6</f>
        <v>7.82</v>
      </c>
      <c r="CG10" s="125">
        <f>'Datos totales'!CG6</f>
        <v>8.61</v>
      </c>
      <c r="CH10" s="125">
        <f>'Datos totales'!CH6</f>
        <v>8.18</v>
      </c>
      <c r="CI10" s="109"/>
      <c r="CJ10" s="125">
        <f>'Datos totales'!CJ6</f>
        <v>6.53</v>
      </c>
      <c r="CL10" s="125">
        <f>'Datos totales'!CL6</f>
        <v>4.55</v>
      </c>
      <c r="CM10" s="108">
        <f>'Datos totales'!CM6</f>
        <v>5.33</v>
      </c>
      <c r="CN10" s="108">
        <f>'Datos totales'!CN6</f>
        <v>5.7700000000000005</v>
      </c>
      <c r="CO10" s="125">
        <f>'Datos totales'!CO6</f>
        <v>6.57</v>
      </c>
      <c r="CP10" s="125">
        <f>'Datos totales'!CP6</f>
        <v>7.4</v>
      </c>
      <c r="CQ10" s="125">
        <f>'Datos totales'!CQ6</f>
        <v>7.62</v>
      </c>
      <c r="CR10" s="108">
        <f>'Datos totales'!CR6</f>
        <v>9.51</v>
      </c>
      <c r="CS10" s="108">
        <f>'Datos totales'!CS6</f>
        <v>9.44</v>
      </c>
      <c r="CT10" s="108">
        <f>'Datos totales'!CT6</f>
        <v>7.47</v>
      </c>
      <c r="CU10" s="108">
        <f>'Datos totales'!CU6</f>
        <v>8.42</v>
      </c>
      <c r="CV10" s="108">
        <f>'Datos totales'!CV6</f>
        <v>6.48</v>
      </c>
      <c r="CX10" s="108">
        <f>'Datos totales'!CX6</f>
        <v>4.91</v>
      </c>
      <c r="CY10" s="108">
        <f>'Datos totales'!CY6</f>
        <v>5.45</v>
      </c>
      <c r="CZ10" s="108">
        <f>'Datos totales'!CZ6</f>
        <v>5.83</v>
      </c>
      <c r="DA10" s="108">
        <f>'Datos totales'!DA6</f>
        <v>6.9</v>
      </c>
      <c r="DB10" s="108">
        <f>'Datos totales'!DB6</f>
        <v>7.83</v>
      </c>
      <c r="DC10" s="108">
        <f>'Datos totales'!DC6</f>
        <v>8.84</v>
      </c>
      <c r="DD10" s="108">
        <f>'Datos totales'!DD6</f>
        <v>9.5500000000000007</v>
      </c>
      <c r="DE10">
        <v>10.15</v>
      </c>
      <c r="DF10" s="108">
        <f>'Datos totales'!DF6</f>
        <v>8.58</v>
      </c>
      <c r="DH10" s="108">
        <f>'Datos totales'!DH6</f>
        <v>4.9000000000000004</v>
      </c>
      <c r="DI10" s="108">
        <f>'Datos totales'!DI6</f>
        <v>5.3500000000000014</v>
      </c>
      <c r="DJ10" s="108">
        <f>'Datos totales'!DJ6</f>
        <v>5.05</v>
      </c>
      <c r="DK10" s="108">
        <f>'Datos totales'!DK6</f>
        <v>4.49</v>
      </c>
      <c r="DL10" s="108">
        <f>'Datos totales'!DL6</f>
        <v>5.46</v>
      </c>
      <c r="DM10" s="108">
        <f>'Datos totales'!DM6</f>
        <v>6.34</v>
      </c>
      <c r="DO10" s="108">
        <f>'Datos totales'!DO6</f>
        <v>7.6899999999999995</v>
      </c>
      <c r="DP10" s="108">
        <f>'Datos totales'!DP6</f>
        <v>8.2100000000000009</v>
      </c>
      <c r="DR10" s="108">
        <f>'Datos totales'!DR6</f>
        <v>8.34</v>
      </c>
      <c r="DT10" s="108">
        <f>'Datos totales'!DT6</f>
        <v>6.73</v>
      </c>
      <c r="DU10" s="108">
        <f>'Datos totales'!DU6</f>
        <v>4.67</v>
      </c>
      <c r="DV10" s="108">
        <f>'Datos totales'!DV6</f>
        <v>5.15</v>
      </c>
      <c r="DY10" s="108">
        <f>'Datos totales'!DY6</f>
        <v>7.7200000000000006</v>
      </c>
      <c r="DZ10" s="108">
        <f>'Datos totales'!DZ6</f>
        <v>7.2700000000000005</v>
      </c>
      <c r="EA10" s="108">
        <f>'Datos totales'!EA6</f>
        <v>8.08</v>
      </c>
      <c r="EB10" s="108">
        <f>'Datos totales'!EB6</f>
        <v>8.23</v>
      </c>
      <c r="EC10" s="108">
        <f>'Datos totales'!EC6</f>
        <v>7.6400000000000006</v>
      </c>
      <c r="ED10" s="108">
        <f>'Datos totales'!ED6</f>
        <v>4.2</v>
      </c>
      <c r="EE10" s="108">
        <f>'Datos totales'!EE6</f>
        <v>9.2200000000000006</v>
      </c>
      <c r="EF10" s="108">
        <f>'Datos totales'!EF6</f>
        <v>5.4</v>
      </c>
      <c r="EG10" s="108">
        <f>'Datos totales'!EG6</f>
        <v>4.8900000000000006</v>
      </c>
      <c r="EI10" s="108">
        <f>'Datos totales'!EI6</f>
        <v>4.95</v>
      </c>
      <c r="EM10" s="108">
        <f>'Datos totales'!EM6</f>
        <v>7.37</v>
      </c>
      <c r="EQ10" s="108">
        <f>'Datos totales'!EQ6</f>
        <v>9.58</v>
      </c>
      <c r="ER10" s="108">
        <f>'Datos totales'!ER6</f>
        <v>8.1999999999999993</v>
      </c>
      <c r="ET10" s="108">
        <f>'Datos totales'!ET6</f>
        <v>5.7700000000000005</v>
      </c>
      <c r="EU10" s="108">
        <f>'Datos totales'!EU6</f>
        <v>5.3</v>
      </c>
      <c r="EV10" s="108">
        <f>'Datos totales'!EV6</f>
        <v>6.1400000000000006</v>
      </c>
      <c r="EW10" s="108">
        <f>'Datos totales'!EW6</f>
        <v>7.21</v>
      </c>
      <c r="EX10" s="108">
        <f>'Datos totales'!EX6</f>
        <v>7.7900000000000009</v>
      </c>
      <c r="EY10" s="108">
        <f>'Datos totales'!EY6</f>
        <v>7.59</v>
      </c>
      <c r="EZ10" s="108">
        <f>'Datos totales'!EZ6</f>
        <v>9.5500000000000007</v>
      </c>
      <c r="FA10" s="108">
        <f>'Datos totales'!FA6</f>
        <v>9.56</v>
      </c>
      <c r="FB10" s="108">
        <f>'Datos totales'!FB6</f>
        <v>6.57</v>
      </c>
      <c r="FC10" s="108">
        <f>'Datos totales'!FC6</f>
        <v>6.08</v>
      </c>
      <c r="FD10" s="108">
        <f>'Datos totales'!FD6</f>
        <v>6.3100000000000005</v>
      </c>
      <c r="FE10" s="108">
        <f>'Datos totales'!FE6</f>
        <v>6.62</v>
      </c>
      <c r="FF10" s="108">
        <f>'Datos totales'!FF6</f>
        <v>5.3100000000000005</v>
      </c>
      <c r="FG10" s="108"/>
      <c r="FH10" s="108">
        <f>'Datos totales'!FH6</f>
        <v>5.7700000000000005</v>
      </c>
      <c r="FI10" s="108">
        <f>'Datos totales'!FI6</f>
        <v>6.79</v>
      </c>
      <c r="FJ10" s="108">
        <f>'Datos totales'!FJ6</f>
        <v>7.37</v>
      </c>
      <c r="FK10" s="108">
        <f>'Datos totales'!FK6</f>
        <v>7.8100000000000005</v>
      </c>
      <c r="FL10" s="108">
        <f>'Datos totales'!FL6</f>
        <v>8.44</v>
      </c>
    </row>
    <row r="11" spans="1:176" x14ac:dyDescent="0.2">
      <c r="A11" s="56">
        <v>5</v>
      </c>
      <c r="B11" s="100" t="s">
        <v>20</v>
      </c>
      <c r="C11" s="101" t="s">
        <v>30</v>
      </c>
      <c r="D11" s="56">
        <v>188556</v>
      </c>
      <c r="E11" s="56">
        <v>466296</v>
      </c>
      <c r="F11" s="88">
        <v>35</v>
      </c>
      <c r="G11" s="88"/>
      <c r="H11" s="24">
        <v>0.56999999999999995</v>
      </c>
      <c r="I11" s="24"/>
      <c r="J11" s="24"/>
      <c r="K11" s="24"/>
      <c r="L11" s="24"/>
      <c r="M11" s="24"/>
      <c r="N11" s="24"/>
      <c r="O11" s="24"/>
      <c r="P11" s="24"/>
      <c r="Q11" s="103">
        <v>3.1100000000000003</v>
      </c>
      <c r="R11" s="103">
        <v>2.99</v>
      </c>
      <c r="S11" s="103">
        <v>3.2</v>
      </c>
      <c r="U11" s="108">
        <v>4.2299999999999995</v>
      </c>
      <c r="V11" s="106">
        <v>4.8499999999999996</v>
      </c>
      <c r="W11" s="103">
        <v>5.3599999999999994</v>
      </c>
      <c r="X11" s="103">
        <v>6.06</v>
      </c>
      <c r="Y11" s="103">
        <v>5.9499999999999993</v>
      </c>
      <c r="Z11" s="103">
        <v>4.25</v>
      </c>
      <c r="AA11" s="103">
        <v>5.3599999999999994</v>
      </c>
      <c r="AB11" s="103">
        <v>3.8800000000000003</v>
      </c>
      <c r="AC11" s="103">
        <v>2.71</v>
      </c>
      <c r="AD11" s="103">
        <v>2.83</v>
      </c>
      <c r="AE11" s="103">
        <v>3.86</v>
      </c>
      <c r="AF11" s="112"/>
      <c r="AG11" s="103">
        <v>4.38</v>
      </c>
      <c r="AH11" s="106">
        <v>5.01</v>
      </c>
      <c r="AI11" s="106">
        <v>5.5</v>
      </c>
      <c r="AL11" s="109">
        <v>4.88</v>
      </c>
      <c r="AM11" s="106">
        <v>4.9499999999999993</v>
      </c>
      <c r="AO11" s="109">
        <v>2.27</v>
      </c>
      <c r="AP11" s="109">
        <v>3.1300000000000003</v>
      </c>
      <c r="AQ11" s="109">
        <v>3.18</v>
      </c>
      <c r="AR11" s="109">
        <v>3.48</v>
      </c>
      <c r="AS11" s="103">
        <v>4.3899999999999997</v>
      </c>
      <c r="AU11" s="109">
        <v>5.38</v>
      </c>
      <c r="AW11" s="109">
        <v>7.75</v>
      </c>
      <c r="AX11" s="106">
        <v>5.76</v>
      </c>
      <c r="AY11" s="106">
        <v>5.43</v>
      </c>
      <c r="AZ11" s="106">
        <v>5.6</v>
      </c>
      <c r="BC11" s="109">
        <v>4.32</v>
      </c>
      <c r="BD11" s="108">
        <v>4.01</v>
      </c>
      <c r="BJ11" s="109">
        <v>5.9899999999999993</v>
      </c>
      <c r="BK11" s="109">
        <v>5.84</v>
      </c>
      <c r="BL11" s="109">
        <v>4.6399999999999997</v>
      </c>
      <c r="BM11" s="109">
        <v>2.81</v>
      </c>
      <c r="BO11" s="126">
        <f>'Datos totales'!BO7</f>
        <v>3.37</v>
      </c>
      <c r="BP11" s="126">
        <f>'Datos totales'!BP7</f>
        <v>2.98</v>
      </c>
      <c r="BQ11" s="126"/>
      <c r="BR11" s="126">
        <f>'Datos totales'!BR7</f>
        <v>4.5199999999999996</v>
      </c>
      <c r="BT11" s="126">
        <f>'Datos totales'!BT7</f>
        <v>5.9399999999999995</v>
      </c>
      <c r="BZ11" s="126">
        <f>'Datos totales'!BZ7</f>
        <v>3.25</v>
      </c>
      <c r="CB11" s="126">
        <f>'Datos totales'!CB7</f>
        <v>3.47</v>
      </c>
      <c r="CL11" s="108">
        <f>'Datos totales'!CL7</f>
        <v>2.9200000000000004</v>
      </c>
      <c r="CM11" s="108">
        <f>'Datos totales'!CM7</f>
        <v>3.5800000000000005</v>
      </c>
      <c r="CN11" s="108">
        <f>'Datos totales'!CN7</f>
        <v>3.9499999999999997</v>
      </c>
      <c r="CQ11" s="108">
        <f>'Datos totales'!CQ7</f>
        <v>6.33</v>
      </c>
      <c r="CS11" s="108">
        <f>'Datos totales'!CS7</f>
        <v>6.9799999999999995</v>
      </c>
      <c r="CT11" s="108">
        <f>'Datos totales'!CT7</f>
        <v>5.81</v>
      </c>
      <c r="CU11" s="108">
        <f>'Datos totales'!CU7</f>
        <v>5.9499999999999993</v>
      </c>
      <c r="DF11" s="108">
        <f>'Datos totales'!DF7</f>
        <v>5.34</v>
      </c>
      <c r="DH11" s="108">
        <f>'Datos totales'!DH7</f>
        <v>3.5500000000000003</v>
      </c>
      <c r="DI11" s="108">
        <f>'Datos totales'!DI7</f>
        <v>3.5900000000000003</v>
      </c>
      <c r="DK11" s="108">
        <f>'Datos totales'!DK7</f>
        <v>2.93</v>
      </c>
      <c r="DL11" s="108">
        <f>'Datos totales'!DL7</f>
        <v>3.7399999999999998</v>
      </c>
      <c r="DS11" s="108">
        <f>'Datos totales'!DS7</f>
        <v>5.33</v>
      </c>
      <c r="DT11" s="108">
        <f>'Datos totales'!DT7</f>
        <v>4.72</v>
      </c>
      <c r="DX11" s="108">
        <f>'Datos totales'!DX7</f>
        <v>4.25</v>
      </c>
      <c r="EF11" s="108">
        <f>'Datos totales'!EF7</f>
        <v>3.72</v>
      </c>
      <c r="EG11" s="108">
        <f>'Datos totales'!EG7</f>
        <v>3.4499999999999997</v>
      </c>
      <c r="EH11" s="108">
        <f>'Datos totales'!EH7</f>
        <v>3.3200000000000003</v>
      </c>
      <c r="EK11" s="108">
        <f>'Datos totales'!EK7</f>
        <v>4.91</v>
      </c>
      <c r="EP11" s="108">
        <f>'Datos totales'!EP7</f>
        <v>7.06</v>
      </c>
      <c r="EQ11" s="108">
        <f>'Datos totales'!EQ7</f>
        <v>6.89</v>
      </c>
      <c r="ER11" s="108">
        <f>'Datos totales'!ER7</f>
        <v>5.9799999999999995</v>
      </c>
      <c r="ES11" s="108">
        <f>'Datos totales'!ES7</f>
        <v>5.09</v>
      </c>
      <c r="ET11" s="108">
        <f>'Datos totales'!ET7</f>
        <v>4.0299999999999994</v>
      </c>
      <c r="EU11" s="108">
        <f>'Datos totales'!EU7</f>
        <v>3.6200000000000006</v>
      </c>
      <c r="EW11" s="108">
        <f>'Datos totales'!EW7</f>
        <v>5.25</v>
      </c>
      <c r="EZ11" s="108">
        <f>'Datos totales'!EZ7</f>
        <v>7.1999999999999993</v>
      </c>
      <c r="FA11" s="108">
        <f>'Datos totales'!FA7</f>
        <v>3.77</v>
      </c>
      <c r="FC11" s="108">
        <f>'Datos totales'!FC7</f>
        <v>4.18</v>
      </c>
      <c r="FK11" s="108">
        <f>'Datos totales'!FK7</f>
        <v>5.79</v>
      </c>
    </row>
    <row r="12" spans="1:176" x14ac:dyDescent="0.2">
      <c r="A12" s="56"/>
      <c r="B12" s="100" t="s">
        <v>20</v>
      </c>
      <c r="C12" s="101"/>
      <c r="D12" s="56"/>
      <c r="E12" s="56"/>
      <c r="F12" s="88"/>
      <c r="G12" s="88"/>
      <c r="H12" s="24"/>
      <c r="I12" s="24"/>
      <c r="J12" s="24"/>
      <c r="K12" s="24"/>
      <c r="L12" s="24"/>
      <c r="M12" s="24"/>
      <c r="N12" s="24"/>
      <c r="O12" s="24"/>
      <c r="P12" s="24"/>
      <c r="Q12" s="103"/>
      <c r="R12" s="103"/>
      <c r="S12" s="103"/>
      <c r="T12" s="104">
        <v>4.97</v>
      </c>
      <c r="U12" s="108"/>
      <c r="V12" s="106"/>
      <c r="W12" s="103"/>
      <c r="X12" s="103"/>
      <c r="Y12" s="103"/>
      <c r="Z12" s="103"/>
      <c r="AA12" s="103"/>
      <c r="AB12" s="103"/>
      <c r="AC12" s="103"/>
      <c r="AD12" s="103"/>
      <c r="AE12" s="103"/>
      <c r="AF12" s="112"/>
      <c r="AG12" s="103"/>
      <c r="AH12" s="106"/>
      <c r="AI12" s="106"/>
      <c r="AJ12" s="102">
        <v>6.8599999999999994</v>
      </c>
      <c r="AK12" s="102">
        <v>5.97</v>
      </c>
      <c r="AL12" s="109"/>
      <c r="AM12" s="106"/>
      <c r="AN12" s="102">
        <v>4.76</v>
      </c>
      <c r="AO12" s="109"/>
      <c r="AP12" s="109"/>
      <c r="AQ12" s="109"/>
      <c r="AR12" s="109"/>
      <c r="AS12" s="103"/>
      <c r="AT12" s="102">
        <v>5.12</v>
      </c>
      <c r="AU12" s="109"/>
      <c r="AV12" s="102">
        <v>6.1999999999999993</v>
      </c>
      <c r="AW12" s="109"/>
      <c r="AX12" s="106"/>
      <c r="AY12" s="106"/>
      <c r="AZ12" s="106"/>
      <c r="BA12" s="110">
        <v>5.8</v>
      </c>
      <c r="BB12" s="102">
        <v>4.55</v>
      </c>
      <c r="BC12" s="109"/>
      <c r="BD12" s="108"/>
      <c r="BE12" s="125">
        <v>4.5</v>
      </c>
      <c r="BF12" s="125">
        <v>5.1999999999999993</v>
      </c>
      <c r="BG12" s="125">
        <v>6.83</v>
      </c>
      <c r="BH12" s="125">
        <v>6.92</v>
      </c>
      <c r="BI12" s="110">
        <v>6.8599999999999994</v>
      </c>
      <c r="BJ12" s="109"/>
      <c r="BK12" s="109"/>
      <c r="BL12" s="109"/>
      <c r="BM12" s="109"/>
      <c r="BN12" s="125">
        <f>'Datos totales'!BN7</f>
        <v>3.12</v>
      </c>
      <c r="BO12" s="126"/>
      <c r="BP12" s="126"/>
      <c r="BQ12" s="126"/>
      <c r="BR12" s="125"/>
      <c r="BS12" s="125">
        <f>'Datos totales'!BS7</f>
        <v>5.31</v>
      </c>
      <c r="BT12" s="126"/>
      <c r="BU12" s="125">
        <f>'Datos totales'!BU7</f>
        <v>5.77</v>
      </c>
      <c r="BV12" s="125">
        <f>'Datos totales'!BV7</f>
        <v>3.25</v>
      </c>
      <c r="BW12" s="125">
        <f>'Datos totales'!BW7</f>
        <v>3.8400000000000003</v>
      </c>
      <c r="BX12" s="125">
        <f>'Datos totales'!BX7</f>
        <v>5.0999999999999996</v>
      </c>
      <c r="BY12" s="125">
        <f>'Datos totales'!BY7</f>
        <v>3.68</v>
      </c>
      <c r="BZ12" s="126"/>
      <c r="CA12" s="125">
        <f>'Datos totales'!CA7</f>
        <v>3.7399999999999998</v>
      </c>
      <c r="CB12" s="126"/>
      <c r="CC12" s="125">
        <f>'Datos totales'!CC7</f>
        <v>4.2299999999999995</v>
      </c>
      <c r="CD12" s="125">
        <f>'Datos totales'!CD7</f>
        <v>4.5299999999999994</v>
      </c>
      <c r="CE12" s="125">
        <f>'Datos totales'!CE7</f>
        <v>5.3</v>
      </c>
      <c r="CF12" s="125">
        <f>'Datos totales'!CF7</f>
        <v>5.9399999999999995</v>
      </c>
      <c r="CG12" s="125">
        <f>'Datos totales'!CG7</f>
        <v>6.5299999999999994</v>
      </c>
      <c r="CH12" s="125">
        <f>'Datos totales'!CH7</f>
        <v>5.9899999999999993</v>
      </c>
      <c r="CI12" s="125">
        <f>'Datos totales'!CI7</f>
        <v>5.1099999999999994</v>
      </c>
      <c r="CJ12" s="125">
        <f>'Datos totales'!CJ7</f>
        <v>4.5699999999999994</v>
      </c>
      <c r="CK12" s="125">
        <f>'Datos totales'!CK7</f>
        <v>5.42</v>
      </c>
      <c r="CM12" s="108"/>
      <c r="CO12" s="125">
        <f>'Datos totales'!CO7</f>
        <v>5.17</v>
      </c>
      <c r="CP12" s="125"/>
      <c r="CR12" s="108">
        <f>'Datos totales'!CR7</f>
        <v>7.27</v>
      </c>
      <c r="CV12" s="108">
        <f>'Datos totales'!CV7</f>
        <v>5.75</v>
      </c>
      <c r="CW12" s="108">
        <f>'Datos totales'!CW7</f>
        <v>5.43</v>
      </c>
      <c r="CX12" s="108">
        <f>'Datos totales'!CX7</f>
        <v>3.27</v>
      </c>
      <c r="CY12" s="108">
        <f>'Datos totales'!CY7</f>
        <v>3.68</v>
      </c>
      <c r="CZ12" s="108">
        <f>'Datos totales'!CZ7</f>
        <v>4.3099999999999996</v>
      </c>
      <c r="DA12" s="108">
        <f>'Datos totales'!DA7</f>
        <v>4.9799999999999995</v>
      </c>
      <c r="DB12" s="108">
        <f>'Datos totales'!DB7</f>
        <v>5.8599999999999994</v>
      </c>
      <c r="DC12" s="108">
        <f>'Datos totales'!DC7</f>
        <v>6.33</v>
      </c>
      <c r="DD12" s="108">
        <f>'Datos totales'!DD7</f>
        <v>7.3599999999999994</v>
      </c>
      <c r="DE12">
        <v>7.89</v>
      </c>
      <c r="DG12" s="108">
        <f>'Datos totales'!DG7</f>
        <v>4.47</v>
      </c>
      <c r="DJ12" s="108">
        <f>'Datos totales'!DJ7</f>
        <v>3.72</v>
      </c>
      <c r="DM12" s="108">
        <f>'Datos totales'!DM7</f>
        <v>5.77</v>
      </c>
      <c r="DN12" s="108">
        <f>'Datos totales'!DN7</f>
        <v>6.83</v>
      </c>
      <c r="DO12" s="108">
        <f>'Datos totales'!DO7</f>
        <v>5.9899999999999993</v>
      </c>
      <c r="DP12" s="108">
        <f>'Datos totales'!DP7</f>
        <v>6.33</v>
      </c>
      <c r="DQ12" s="108">
        <f>'Datos totales'!DQ7</f>
        <v>5.6499999999999995</v>
      </c>
      <c r="DR12" s="108">
        <f>'Datos totales'!DR7</f>
        <v>7.2299999999999995</v>
      </c>
      <c r="DU12" s="108">
        <f>'Datos totales'!DU7</f>
        <v>3.3600000000000003</v>
      </c>
      <c r="DV12" s="108">
        <f>'Datos totales'!DV7</f>
        <v>3.78</v>
      </c>
      <c r="DW12" s="108">
        <f>'Datos totales'!DW7</f>
        <v>5.27</v>
      </c>
      <c r="DY12" s="108">
        <f>'Datos totales'!DY7</f>
        <v>5.3</v>
      </c>
      <c r="DZ12" s="108">
        <f>'Datos totales'!DZ7</f>
        <v>5.6499999999999995</v>
      </c>
      <c r="EA12" s="108">
        <f>'Datos totales'!EA7</f>
        <v>6.2799999999999994</v>
      </c>
      <c r="EB12" s="108">
        <f>'Datos totales'!EB7</f>
        <v>6.42</v>
      </c>
      <c r="EC12" s="108">
        <f>'Datos totales'!EC7</f>
        <v>5.85</v>
      </c>
      <c r="ED12" s="108">
        <f>'Datos totales'!ED7</f>
        <v>3.47</v>
      </c>
      <c r="EE12" s="108">
        <f>'Datos totales'!EE7</f>
        <v>3.9</v>
      </c>
      <c r="EI12" s="108">
        <f>'Datos totales'!EI7</f>
        <v>3.73</v>
      </c>
      <c r="EJ12" s="108">
        <f>'Datos totales'!EJ7</f>
        <v>4.3999999999999995</v>
      </c>
      <c r="EL12" s="108">
        <f>'Datos totales'!EL7</f>
        <v>5.81</v>
      </c>
      <c r="EM12" s="108">
        <f>'Datos totales'!EM7</f>
        <v>6.13</v>
      </c>
      <c r="EN12" s="108">
        <f>'Datos totales'!EN7</f>
        <v>6.4499999999999993</v>
      </c>
      <c r="EO12" s="108">
        <f>'Datos totales'!EO7</f>
        <v>6.93</v>
      </c>
      <c r="EV12" s="108">
        <f>'Datos totales'!EV7</f>
        <v>4.6099999999999994</v>
      </c>
      <c r="EX12" s="108">
        <f>'Datos totales'!EX7</f>
        <v>6.02</v>
      </c>
      <c r="EY12" s="108">
        <f>'Datos totales'!EY7</f>
        <v>6.68</v>
      </c>
      <c r="FB12" s="108">
        <f>'Datos totales'!FB7</f>
        <v>4.83</v>
      </c>
      <c r="FD12" s="108">
        <f>'Datos totales'!FD7</f>
        <v>4.58</v>
      </c>
      <c r="FE12" s="108">
        <f>'Datos totales'!FE7</f>
        <v>4.93</v>
      </c>
      <c r="FF12" s="108">
        <f>'Datos totales'!FF7</f>
        <v>3.6300000000000003</v>
      </c>
      <c r="FG12" s="108">
        <f>'Datos totales'!FG7</f>
        <v>3.47</v>
      </c>
      <c r="FH12" s="108">
        <f>'Datos totales'!FH7</f>
        <v>4.42</v>
      </c>
      <c r="FI12" s="108">
        <f>'Datos totales'!FI7</f>
        <v>4.93</v>
      </c>
      <c r="FJ12" s="108">
        <f>'Datos totales'!FJ7</f>
        <v>5.76</v>
      </c>
      <c r="FL12" s="108">
        <f>'Datos totales'!FL7</f>
        <v>6.6099999999999994</v>
      </c>
    </row>
    <row r="13" spans="1:176" x14ac:dyDescent="0.2">
      <c r="A13" s="56">
        <v>6</v>
      </c>
      <c r="B13" s="100" t="s">
        <v>21</v>
      </c>
      <c r="C13" s="101" t="s">
        <v>30</v>
      </c>
      <c r="D13" s="56">
        <v>188977</v>
      </c>
      <c r="E13" s="56">
        <v>468685</v>
      </c>
      <c r="F13" s="88">
        <v>66</v>
      </c>
      <c r="G13" s="88"/>
      <c r="H13" s="24">
        <v>0.3</v>
      </c>
      <c r="I13" s="24"/>
      <c r="J13" s="24"/>
      <c r="K13" s="24"/>
      <c r="L13" s="24"/>
      <c r="M13" s="24"/>
      <c r="N13" s="24"/>
      <c r="O13" s="24"/>
      <c r="P13" s="24"/>
      <c r="R13" s="109">
        <v>5.17</v>
      </c>
      <c r="S13" s="103">
        <v>5.4</v>
      </c>
      <c r="T13" s="103">
        <v>5.46</v>
      </c>
      <c r="AD13" s="109">
        <v>5.4</v>
      </c>
      <c r="AK13" s="109">
        <v>5.8500000000000005</v>
      </c>
      <c r="AL13" s="106">
        <v>5.78</v>
      </c>
      <c r="AM13" s="106">
        <v>5.8</v>
      </c>
      <c r="AN13" s="106">
        <v>6.73</v>
      </c>
      <c r="AO13" s="106">
        <v>5.8100000000000005</v>
      </c>
      <c r="AP13" s="109">
        <v>6.66</v>
      </c>
      <c r="AQ13" s="109">
        <v>5.62</v>
      </c>
      <c r="AR13" s="109">
        <v>5.72</v>
      </c>
      <c r="AS13" s="103">
        <v>5.7</v>
      </c>
      <c r="AT13" s="106">
        <v>5.82</v>
      </c>
      <c r="AU13" s="106">
        <v>5.84</v>
      </c>
      <c r="AV13" s="113"/>
      <c r="AW13" s="106">
        <v>7.29</v>
      </c>
      <c r="AX13" s="106">
        <v>5.98</v>
      </c>
      <c r="AY13" s="106">
        <v>6.01</v>
      </c>
      <c r="AZ13" s="106">
        <v>5.92</v>
      </c>
      <c r="BA13" s="106">
        <v>6</v>
      </c>
      <c r="BB13" s="116">
        <v>5.83</v>
      </c>
      <c r="BC13" s="106">
        <v>5.63</v>
      </c>
      <c r="BD13" s="108">
        <v>6</v>
      </c>
      <c r="BE13" s="109">
        <v>5.78</v>
      </c>
      <c r="BF13" s="109">
        <v>5.83</v>
      </c>
      <c r="BG13" s="109">
        <v>6.0600000000000005</v>
      </c>
      <c r="BH13" s="109">
        <v>5.88</v>
      </c>
      <c r="BI13" s="108">
        <v>5.9300000000000006</v>
      </c>
      <c r="BJ13" s="109">
        <v>5.9</v>
      </c>
      <c r="BK13" s="109">
        <v>6</v>
      </c>
      <c r="BL13" s="109">
        <v>5.76</v>
      </c>
      <c r="BM13" s="109">
        <v>5.69</v>
      </c>
      <c r="BN13" s="108">
        <f>'Datos totales'!BN8</f>
        <v>5.5600000000000005</v>
      </c>
      <c r="BO13" s="108"/>
      <c r="BP13" s="108"/>
      <c r="BQ13" s="108"/>
      <c r="BR13" s="125">
        <f>'Datos totales'!BR8</f>
        <v>5.8</v>
      </c>
      <c r="BS13" s="108">
        <f>'Datos totales'!BS8</f>
        <v>5.84</v>
      </c>
      <c r="BT13" s="108">
        <f>'Datos totales'!BT8</f>
        <v>5.95</v>
      </c>
      <c r="BU13" s="108">
        <f>'Datos totales'!BU8</f>
        <v>5.9</v>
      </c>
      <c r="BV13" s="108">
        <f>'Datos totales'!BV8</f>
        <v>9.0499999999999989</v>
      </c>
      <c r="BW13" s="108">
        <f>'Datos totales'!BW8</f>
        <v>5.6400000000000006</v>
      </c>
      <c r="BX13" s="108">
        <f>'Datos totales'!BX8</f>
        <v>5.66</v>
      </c>
      <c r="BY13" s="108">
        <f>'Datos totales'!BY8</f>
        <v>5.6000000000000005</v>
      </c>
      <c r="BZ13" s="108">
        <f>'Datos totales'!BZ8</f>
        <v>5.75</v>
      </c>
      <c r="CA13" s="108">
        <f>'Datos totales'!CA8</f>
        <v>5.17</v>
      </c>
      <c r="CB13" s="108">
        <f>'Datos totales'!CB8</f>
        <v>5.23</v>
      </c>
      <c r="CC13" s="108">
        <f>'Datos totales'!CC8</f>
        <v>5.3</v>
      </c>
      <c r="CD13" s="108">
        <f>'Datos totales'!CD8</f>
        <v>5.3500000000000005</v>
      </c>
      <c r="CE13" s="108">
        <f>'Datos totales'!CE8</f>
        <v>5.65</v>
      </c>
      <c r="CF13" s="108">
        <f>'Datos totales'!CF8</f>
        <v>5.8900000000000006</v>
      </c>
      <c r="CG13" s="108">
        <f>'Datos totales'!CG8</f>
        <v>5.97</v>
      </c>
      <c r="CH13" s="108">
        <f>'Datos totales'!CH8</f>
        <v>6.75</v>
      </c>
      <c r="CI13" s="109"/>
      <c r="CJ13" s="108">
        <f>'Datos totales'!CJ8</f>
        <v>5.82</v>
      </c>
      <c r="CL13" s="125">
        <f>'Datos totales'!CL8</f>
        <v>5.6400000000000006</v>
      </c>
      <c r="CM13" s="108">
        <f>'Datos totales'!CM8</f>
        <v>5.74</v>
      </c>
      <c r="CN13" s="108">
        <f>'Datos totales'!CN8</f>
        <v>5.73</v>
      </c>
      <c r="CO13" s="108">
        <f>'Datos totales'!CO8</f>
        <v>5.8</v>
      </c>
      <c r="CQ13" s="108">
        <f>'Datos totales'!CQ8</f>
        <v>6.97</v>
      </c>
      <c r="CR13" s="108">
        <f>'Datos totales'!CR8</f>
        <v>5.99</v>
      </c>
      <c r="CS13" s="108">
        <f>'Datos totales'!CS8</f>
        <v>6.1000000000000005</v>
      </c>
      <c r="CT13" s="108">
        <f>'Datos totales'!CT8</f>
        <v>5.99</v>
      </c>
      <c r="CU13" s="108">
        <f>'Datos totales'!CU8</f>
        <v>5.92</v>
      </c>
      <c r="CV13" s="108">
        <f>'Datos totales'!CV8</f>
        <v>5.92</v>
      </c>
      <c r="CW13" s="108">
        <f>'Datos totales'!CW8</f>
        <v>5.74</v>
      </c>
      <c r="CX13" s="108">
        <f>'Datos totales'!CX8</f>
        <v>5.53</v>
      </c>
      <c r="CY13" s="108">
        <f>'Datos totales'!CY8</f>
        <v>5.9</v>
      </c>
      <c r="CZ13" s="108">
        <f>'Datos totales'!CZ8</f>
        <v>5.8100000000000005</v>
      </c>
      <c r="DA13" s="108">
        <f>'Datos totales'!DA8</f>
        <v>5.8100000000000005</v>
      </c>
      <c r="DB13" s="108">
        <f>'Datos totales'!DB8</f>
        <v>5.9300000000000006</v>
      </c>
      <c r="DC13" s="108">
        <f>'Datos totales'!DC8</f>
        <v>5.9300000000000006</v>
      </c>
      <c r="DD13" s="108">
        <f>'Datos totales'!DD8</f>
        <v>6.15</v>
      </c>
      <c r="DE13">
        <v>6.13</v>
      </c>
      <c r="DF13" s="108">
        <f>'Datos totales'!DF8</f>
        <v>5.91</v>
      </c>
      <c r="DG13" s="108">
        <f>'Datos totales'!DG8</f>
        <v>5.9</v>
      </c>
      <c r="DH13" s="108">
        <f>'Datos totales'!DH8</f>
        <v>5.88</v>
      </c>
      <c r="DI13" s="108">
        <f>'Datos totales'!DI8</f>
        <v>5.8499999999999988</v>
      </c>
      <c r="DJ13" s="108">
        <f>'Datos totales'!DJ8</f>
        <v>5.76</v>
      </c>
      <c r="DK13" s="108">
        <f>'Datos totales'!DK8</f>
        <v>5.5600000000000005</v>
      </c>
      <c r="DL13" s="108">
        <f>'Datos totales'!DL8</f>
        <v>5.84</v>
      </c>
      <c r="DM13" s="108">
        <f>'Datos totales'!DM8</f>
        <v>6.01</v>
      </c>
      <c r="DN13" s="108">
        <f>'Datos totales'!DN8</f>
        <v>5.9</v>
      </c>
      <c r="DO13" s="108">
        <f>'Datos totales'!DO8</f>
        <v>5.9300000000000006</v>
      </c>
      <c r="DP13" s="108">
        <f>'Datos totales'!DP8</f>
        <v>6.01</v>
      </c>
      <c r="DQ13" s="108">
        <f>'Datos totales'!DQ8</f>
        <v>4</v>
      </c>
      <c r="DR13" s="108">
        <f>'Datos totales'!DR8</f>
        <v>5.84</v>
      </c>
      <c r="DS13" s="108">
        <f>'Datos totales'!DS8</f>
        <v>5.9</v>
      </c>
      <c r="DT13" s="108">
        <f>'Datos totales'!DT8</f>
        <v>5.84</v>
      </c>
      <c r="DU13" s="108">
        <f>'Datos totales'!DU8</f>
        <v>5.6400000000000006</v>
      </c>
      <c r="DV13" s="108">
        <f>'Datos totales'!DV8</f>
        <v>6.2700000000000005</v>
      </c>
      <c r="DW13" s="108">
        <f>'Datos totales'!DW8</f>
        <v>5.4</v>
      </c>
      <c r="DX13" s="108"/>
      <c r="DY13" s="108"/>
    </row>
    <row r="14" spans="1:176" x14ac:dyDescent="0.2">
      <c r="A14" s="56"/>
      <c r="B14" s="100" t="s">
        <v>21</v>
      </c>
      <c r="C14" s="101"/>
      <c r="D14" s="56"/>
      <c r="E14" s="56"/>
      <c r="F14" s="88"/>
      <c r="G14" s="88"/>
      <c r="H14" s="24"/>
      <c r="I14" s="24"/>
      <c r="J14" s="24"/>
      <c r="K14" s="24"/>
      <c r="L14" s="24"/>
      <c r="M14" s="24"/>
      <c r="N14" s="24"/>
      <c r="O14" s="24"/>
      <c r="P14" s="24"/>
      <c r="Q14" s="104">
        <v>7.62</v>
      </c>
      <c r="R14" s="109"/>
      <c r="S14" s="103"/>
      <c r="T14" s="103"/>
      <c r="U14" s="102">
        <v>6.37</v>
      </c>
      <c r="V14" s="104">
        <v>5.58</v>
      </c>
      <c r="W14" s="104">
        <v>5.58</v>
      </c>
      <c r="X14" s="104">
        <v>5.75</v>
      </c>
      <c r="Y14" s="104">
        <v>5.6400000000000006</v>
      </c>
      <c r="Z14" s="104">
        <v>5.48</v>
      </c>
      <c r="AA14" s="104">
        <v>5.47</v>
      </c>
      <c r="AB14" s="104">
        <v>5.47</v>
      </c>
      <c r="AC14" s="104">
        <v>5.72</v>
      </c>
      <c r="AD14" s="109"/>
      <c r="AE14" s="104">
        <v>6.34</v>
      </c>
      <c r="AF14" s="104">
        <v>6.8500000000000005</v>
      </c>
      <c r="AG14" s="102">
        <v>6.7</v>
      </c>
      <c r="AH14" s="102">
        <v>6.57</v>
      </c>
      <c r="AI14" s="102">
        <v>6.6000000000000005</v>
      </c>
      <c r="AJ14" s="102">
        <v>6.3800000000000008</v>
      </c>
      <c r="AK14" s="109"/>
      <c r="AL14" s="106"/>
      <c r="AM14" s="106"/>
      <c r="AN14" s="106"/>
      <c r="AO14" s="106"/>
      <c r="AP14" s="109"/>
      <c r="AQ14" s="109"/>
      <c r="AR14" s="109"/>
      <c r="AS14" s="103"/>
      <c r="AT14" s="106"/>
      <c r="AU14" s="106"/>
      <c r="AV14" s="113"/>
      <c r="AW14" s="106"/>
      <c r="AX14" s="106"/>
      <c r="AY14" s="106"/>
      <c r="AZ14" s="106"/>
      <c r="BA14" s="106"/>
      <c r="BB14" s="116"/>
      <c r="BC14" s="106"/>
      <c r="BD14" s="108"/>
      <c r="BE14" s="109"/>
      <c r="BF14" s="109"/>
      <c r="BG14" s="109"/>
      <c r="BH14" s="109"/>
      <c r="BI14" s="108"/>
      <c r="BJ14" s="109"/>
      <c r="BK14" s="109"/>
      <c r="BL14" s="109"/>
      <c r="BM14" s="109"/>
      <c r="BN14" s="108"/>
      <c r="BO14" s="108"/>
      <c r="BP14" s="108"/>
      <c r="BQ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25"/>
      <c r="CH14" s="125"/>
      <c r="CI14" s="109"/>
      <c r="CP14" s="125"/>
    </row>
    <row r="15" spans="1:176" x14ac:dyDescent="0.2">
      <c r="A15" s="56">
        <v>7</v>
      </c>
      <c r="B15" s="100" t="s">
        <v>32</v>
      </c>
      <c r="C15" s="101" t="s">
        <v>30</v>
      </c>
      <c r="D15" s="56">
        <v>189542</v>
      </c>
      <c r="E15" s="56">
        <v>467732</v>
      </c>
      <c r="F15" s="88">
        <v>49</v>
      </c>
      <c r="G15" s="88"/>
      <c r="H15" s="24" t="s">
        <v>15</v>
      </c>
      <c r="I15" s="24"/>
      <c r="J15" s="24"/>
      <c r="K15" s="24"/>
      <c r="L15" s="24"/>
      <c r="M15" s="24"/>
      <c r="N15" s="24"/>
      <c r="O15" s="24"/>
      <c r="P15" s="24"/>
      <c r="Q15" s="103" t="s">
        <v>34</v>
      </c>
      <c r="R15" s="103" t="s">
        <v>34</v>
      </c>
      <c r="S15" s="103" t="s">
        <v>34</v>
      </c>
      <c r="T15" s="105" t="s">
        <v>34</v>
      </c>
      <c r="U15" s="103" t="s">
        <v>34</v>
      </c>
      <c r="V15" s="106" t="s">
        <v>34</v>
      </c>
      <c r="W15" s="103" t="s">
        <v>34</v>
      </c>
      <c r="X15" s="103" t="s">
        <v>34</v>
      </c>
      <c r="Y15" s="103" t="s">
        <v>34</v>
      </c>
      <c r="Z15" s="103" t="s">
        <v>34</v>
      </c>
      <c r="AA15" s="103" t="s">
        <v>34</v>
      </c>
      <c r="AB15" s="103" t="s">
        <v>34</v>
      </c>
      <c r="AC15" s="103" t="s">
        <v>34</v>
      </c>
      <c r="AD15" s="103" t="s">
        <v>34</v>
      </c>
      <c r="AE15" s="103" t="s">
        <v>34</v>
      </c>
      <c r="AF15" s="103" t="s">
        <v>34</v>
      </c>
      <c r="AG15" s="106" t="s">
        <v>34</v>
      </c>
      <c r="AH15" s="106" t="s">
        <v>34</v>
      </c>
      <c r="AI15" s="106" t="s">
        <v>34</v>
      </c>
      <c r="AJ15" s="106" t="s">
        <v>34</v>
      </c>
      <c r="AK15" s="106" t="s">
        <v>34</v>
      </c>
      <c r="AL15" s="106" t="s">
        <v>34</v>
      </c>
      <c r="AM15" s="106" t="s">
        <v>34</v>
      </c>
      <c r="AN15" s="106" t="s">
        <v>34</v>
      </c>
      <c r="AO15" s="106" t="s">
        <v>34</v>
      </c>
      <c r="AP15" s="109" t="s">
        <v>34</v>
      </c>
      <c r="AQ15" s="109" t="s">
        <v>34</v>
      </c>
      <c r="AR15" s="109" t="s">
        <v>34</v>
      </c>
      <c r="AS15" s="106" t="s">
        <v>34</v>
      </c>
      <c r="AT15" s="106" t="s">
        <v>34</v>
      </c>
      <c r="AU15" s="106" t="s">
        <v>34</v>
      </c>
      <c r="AV15" s="106" t="s">
        <v>34</v>
      </c>
      <c r="AW15" s="106" t="s">
        <v>34</v>
      </c>
      <c r="AX15" s="106" t="s">
        <v>34</v>
      </c>
      <c r="AY15" s="106" t="s">
        <v>34</v>
      </c>
      <c r="AZ15" s="106" t="s">
        <v>34</v>
      </c>
      <c r="BA15" s="106" t="s">
        <v>34</v>
      </c>
      <c r="BB15" s="120" t="s">
        <v>34</v>
      </c>
      <c r="BC15" s="106" t="s">
        <v>34</v>
      </c>
      <c r="BD15" s="108" t="s">
        <v>34</v>
      </c>
      <c r="BE15" s="109" t="s">
        <v>34</v>
      </c>
      <c r="BF15" s="109" t="s">
        <v>34</v>
      </c>
      <c r="BG15" s="109" t="s">
        <v>34</v>
      </c>
      <c r="BH15" s="109" t="s">
        <v>34</v>
      </c>
      <c r="BI15" s="108" t="s">
        <v>34</v>
      </c>
      <c r="BJ15" s="109" t="s">
        <v>34</v>
      </c>
      <c r="BK15" s="109" t="s">
        <v>34</v>
      </c>
      <c r="BL15" s="109" t="s">
        <v>34</v>
      </c>
      <c r="BM15" s="109" t="s">
        <v>34</v>
      </c>
      <c r="BN15" s="109" t="str">
        <f>'Datos totales'!BN9</f>
        <v>Sin línea de aire</v>
      </c>
      <c r="BO15" s="109" t="str">
        <f>'Datos totales'!BO9</f>
        <v>Sin línea de aire</v>
      </c>
      <c r="BP15" s="109" t="str">
        <f>'Datos totales'!BP9</f>
        <v>Sin línea de aire</v>
      </c>
      <c r="BQ15" s="109"/>
      <c r="BR15" s="109" t="str">
        <f>'Datos totales'!BR9</f>
        <v>Sin línea de aire</v>
      </c>
      <c r="BS15" s="109" t="str">
        <f>'Datos totales'!BS9</f>
        <v>Sin línea de aire</v>
      </c>
      <c r="BT15" s="109" t="str">
        <f>'Datos totales'!BT9</f>
        <v>Sin línea de aire</v>
      </c>
      <c r="BU15" s="109" t="str">
        <f>'Datos totales'!BU9</f>
        <v>Sin línea de aire</v>
      </c>
      <c r="BV15" s="109" t="str">
        <f>'Datos totales'!BV9</f>
        <v>Sin línea de aire</v>
      </c>
      <c r="BW15" s="109" t="str">
        <f>'Datos totales'!BW9</f>
        <v>Sin línea de aire</v>
      </c>
      <c r="BX15" s="109" t="str">
        <f>'Datos totales'!BX9</f>
        <v>Sin línea de aire</v>
      </c>
      <c r="BY15" s="109" t="str">
        <f>'Datos totales'!BY9</f>
        <v>Sin línea de aire</v>
      </c>
      <c r="BZ15" s="109" t="str">
        <f>'Datos totales'!BZ9</f>
        <v>Sin línea de aire</v>
      </c>
      <c r="CA15" s="109" t="str">
        <f>'Datos totales'!CA9</f>
        <v>Sin línea de aire</v>
      </c>
      <c r="CB15" s="109" t="str">
        <f>'Datos totales'!CB9</f>
        <v>Sin línea de aire</v>
      </c>
      <c r="CC15" s="109" t="str">
        <f>'Datos totales'!CC9</f>
        <v>Sin línea de aire</v>
      </c>
      <c r="CD15" s="109" t="str">
        <f>'Datos totales'!CD9</f>
        <v>Sin línea de aire</v>
      </c>
      <c r="CE15" s="109" t="str">
        <f>'Datos totales'!CE9</f>
        <v>Sin línea de aire</v>
      </c>
      <c r="CF15" s="109" t="str">
        <f>'Datos totales'!CF9</f>
        <v>Sin línea de aire</v>
      </c>
      <c r="CG15" s="109" t="str">
        <f>'Datos totales'!CG9</f>
        <v>Sin línea de aire</v>
      </c>
      <c r="CH15" s="109" t="str">
        <f>'Datos totales'!CH9</f>
        <v>Sin línea de aire</v>
      </c>
      <c r="CI15" s="109" t="str">
        <f>'Datos totales'!CI9</f>
        <v>Sin línea de aire</v>
      </c>
      <c r="CJ15" s="108" t="str">
        <f>'Datos totales'!CJ9</f>
        <v>Sin línea de aire</v>
      </c>
      <c r="CM15" s="108" t="str">
        <f>'Datos totales'!CM9</f>
        <v>Sin línea de aire</v>
      </c>
      <c r="CN15" s="108" t="str">
        <f>'Datos totales'!CN9</f>
        <v>Sin línea de aire</v>
      </c>
      <c r="CO15" s="108" t="str">
        <f>'Datos totales'!CO9</f>
        <v>Sin línea de aire</v>
      </c>
      <c r="CP15" s="125" t="str">
        <f>'Datos totales'!CP9</f>
        <v>Sin línea de aire</v>
      </c>
      <c r="CQ15" s="108" t="str">
        <f>'Datos totales'!CQ9</f>
        <v>Sin línea de aire</v>
      </c>
      <c r="CR15" s="108" t="str">
        <f>'Datos totales'!CR9</f>
        <v>Sin línea de aire</v>
      </c>
      <c r="CS15" s="108" t="str">
        <f>'Datos totales'!CS9</f>
        <v>Sin línea de aire</v>
      </c>
      <c r="CT15" s="108" t="str">
        <f>'Datos totales'!CT9</f>
        <v>Sin línea de aire</v>
      </c>
      <c r="CU15" s="108" t="str">
        <f>'Datos totales'!CU9</f>
        <v>Sin línea de aire</v>
      </c>
      <c r="CV15" s="108" t="str">
        <f>'Datos totales'!CV9</f>
        <v>Sin línea de aire</v>
      </c>
      <c r="CW15" s="108" t="str">
        <f>'Datos totales'!CW9</f>
        <v>Sin línea de aire</v>
      </c>
      <c r="CX15" s="108" t="str">
        <f>'Datos totales'!CX9</f>
        <v>Sin línea de aire</v>
      </c>
      <c r="CY15" s="108" t="str">
        <f>'Datos totales'!CY9</f>
        <v>Sin línea de aire</v>
      </c>
      <c r="CZ15" s="108" t="str">
        <f>'Datos totales'!CZ9</f>
        <v>Sin línea de aire</v>
      </c>
      <c r="DA15" s="108" t="str">
        <f>'Datos totales'!DA9</f>
        <v>Sin línea de aire</v>
      </c>
      <c r="DB15" s="108" t="str">
        <f>'Datos totales'!DB9</f>
        <v>Sin línea de aire</v>
      </c>
      <c r="DC15" s="108" t="str">
        <f>'Datos totales'!DC9</f>
        <v>Sin línea de aire</v>
      </c>
      <c r="DD15" s="108" t="str">
        <f>'Datos totales'!DD9</f>
        <v>Sin línea de aire</v>
      </c>
      <c r="DE15" s="108" t="str">
        <f>'Datos totales'!DE9</f>
        <v>Sin línea de aire</v>
      </c>
      <c r="DF15" s="108" t="str">
        <f>'Datos totales'!DF9</f>
        <v>Sin línea de aire</v>
      </c>
      <c r="DG15" s="108" t="str">
        <f>'Datos totales'!DG9</f>
        <v>Sin línea de aire</v>
      </c>
      <c r="DH15" s="108" t="str">
        <f>'Datos totales'!DH9</f>
        <v>Sin línea de aire</v>
      </c>
      <c r="DI15" s="108" t="str">
        <f>'Datos totales'!DI9</f>
        <v>Sin línea de aire</v>
      </c>
      <c r="DJ15" s="108" t="str">
        <f>'Datos totales'!DJ9</f>
        <v>Sin línea de aire</v>
      </c>
      <c r="DK15" s="108" t="str">
        <f>'Datos totales'!DK9</f>
        <v>Sin línea de aire</v>
      </c>
      <c r="DL15" s="108" t="str">
        <f>'Datos totales'!DL9</f>
        <v>Sin línea de aire</v>
      </c>
      <c r="DM15" s="108" t="str">
        <f>'Datos totales'!DM9</f>
        <v>Sin línea de aire</v>
      </c>
      <c r="DN15" s="108" t="str">
        <f>'Datos totales'!DN9</f>
        <v>Sin línea de aire</v>
      </c>
      <c r="DO15" s="108" t="str">
        <f>'Datos totales'!DO9</f>
        <v>Sin línea de aire</v>
      </c>
      <c r="DP15" s="108" t="str">
        <f>'Datos totales'!DP9</f>
        <v>Sin línea de aire</v>
      </c>
      <c r="DQ15" s="108" t="str">
        <f>'Datos totales'!DQ9</f>
        <v>Sin línea de aire</v>
      </c>
      <c r="DR15" s="108" t="str">
        <f>'Datos totales'!DR9</f>
        <v>Sin línea de aire</v>
      </c>
      <c r="DS15" s="108" t="str">
        <f>'Datos totales'!DS9</f>
        <v>Sin línea de aire</v>
      </c>
      <c r="DT15" s="108" t="str">
        <f>'Datos totales'!DT9</f>
        <v>Sin línea de aire</v>
      </c>
      <c r="DU15" s="108" t="str">
        <f>'Datos totales'!DU9</f>
        <v>Sin línea de aire</v>
      </c>
      <c r="DV15" s="108" t="str">
        <f>'Datos totales'!DV9</f>
        <v>Sin línea de aire</v>
      </c>
      <c r="DW15" s="108" t="str">
        <f>'Datos totales'!DW9</f>
        <v>Sin línea de aire</v>
      </c>
      <c r="DX15" s="108" t="str">
        <f>'Datos totales'!DX9</f>
        <v>Sin línea de aire</v>
      </c>
      <c r="DY15" s="108" t="str">
        <f>'Datos totales'!DY9</f>
        <v>Sin línea de aire</v>
      </c>
      <c r="DZ15" s="108" t="str">
        <f>'Datos totales'!DZ9</f>
        <v>Sin línea de aire</v>
      </c>
      <c r="EA15" s="108" t="str">
        <f>'Datos totales'!EA9</f>
        <v>Sin línea de aire</v>
      </c>
      <c r="EB15" s="108" t="str">
        <f>'Datos totales'!EB9</f>
        <v>Sin línea de aire</v>
      </c>
      <c r="EC15" s="108" t="str">
        <f>'Datos totales'!EC9</f>
        <v>Sin línea de aire</v>
      </c>
      <c r="ED15" s="108" t="str">
        <f>'Datos totales'!ED9</f>
        <v>Sin línea de aire</v>
      </c>
      <c r="EE15" s="108" t="str">
        <f>'Datos totales'!EE9</f>
        <v>Sin línea de aire</v>
      </c>
    </row>
    <row r="16" spans="1:176" x14ac:dyDescent="0.2">
      <c r="A16" s="56">
        <v>8</v>
      </c>
      <c r="B16" s="100" t="s">
        <v>22</v>
      </c>
      <c r="C16" s="101" t="s">
        <v>30</v>
      </c>
      <c r="D16" s="56">
        <v>189959</v>
      </c>
      <c r="E16" s="56">
        <v>467620</v>
      </c>
      <c r="F16" s="88">
        <v>47</v>
      </c>
      <c r="G16" s="88"/>
      <c r="H16" s="24" t="s">
        <v>15</v>
      </c>
      <c r="I16" s="24"/>
      <c r="J16" s="24"/>
      <c r="K16" s="24"/>
      <c r="L16" s="24"/>
      <c r="M16" s="24"/>
      <c r="N16" s="24"/>
      <c r="O16" s="24"/>
      <c r="P16" s="24"/>
      <c r="Q16" s="106" t="s">
        <v>34</v>
      </c>
      <c r="R16" s="106" t="s">
        <v>34</v>
      </c>
      <c r="S16" s="106" t="s">
        <v>34</v>
      </c>
      <c r="T16" s="106" t="s">
        <v>34</v>
      </c>
      <c r="U16" s="106" t="s">
        <v>34</v>
      </c>
      <c r="V16" s="106" t="s">
        <v>34</v>
      </c>
      <c r="W16" s="106" t="s">
        <v>34</v>
      </c>
      <c r="X16" s="106" t="s">
        <v>34</v>
      </c>
      <c r="Y16" s="106" t="s">
        <v>34</v>
      </c>
      <c r="Z16" s="106" t="s">
        <v>34</v>
      </c>
      <c r="AA16" s="106" t="s">
        <v>34</v>
      </c>
      <c r="AB16" s="106" t="s">
        <v>34</v>
      </c>
      <c r="AC16" s="106" t="s">
        <v>34</v>
      </c>
      <c r="AD16" s="106" t="s">
        <v>34</v>
      </c>
      <c r="AE16" s="106" t="s">
        <v>34</v>
      </c>
      <c r="AF16" s="106" t="s">
        <v>34</v>
      </c>
      <c r="AG16" s="106" t="s">
        <v>34</v>
      </c>
      <c r="AH16" s="106" t="s">
        <v>34</v>
      </c>
      <c r="AI16" s="106" t="s">
        <v>34</v>
      </c>
      <c r="AJ16" s="106" t="s">
        <v>34</v>
      </c>
      <c r="AK16" s="106" t="s">
        <v>34</v>
      </c>
      <c r="AL16" s="106" t="s">
        <v>34</v>
      </c>
      <c r="AM16" s="106" t="s">
        <v>34</v>
      </c>
      <c r="AN16" s="106" t="s">
        <v>34</v>
      </c>
      <c r="AO16" s="106" t="s">
        <v>34</v>
      </c>
      <c r="AP16" s="109" t="s">
        <v>34</v>
      </c>
      <c r="AQ16" s="109" t="s">
        <v>34</v>
      </c>
      <c r="AR16" s="109" t="s">
        <v>34</v>
      </c>
      <c r="AS16" s="106" t="s">
        <v>34</v>
      </c>
      <c r="AT16" s="106" t="s">
        <v>34</v>
      </c>
      <c r="AU16" s="106" t="s">
        <v>34</v>
      </c>
      <c r="AV16" s="106" t="s">
        <v>34</v>
      </c>
      <c r="AW16" s="106" t="s">
        <v>34</v>
      </c>
      <c r="AX16" s="106" t="s">
        <v>34</v>
      </c>
      <c r="AY16" s="106" t="s">
        <v>34</v>
      </c>
      <c r="AZ16" s="106" t="s">
        <v>34</v>
      </c>
      <c r="BA16" s="106" t="s">
        <v>34</v>
      </c>
      <c r="BB16" s="120" t="s">
        <v>34</v>
      </c>
      <c r="BC16" s="106" t="s">
        <v>34</v>
      </c>
      <c r="BD16" s="108" t="s">
        <v>34</v>
      </c>
      <c r="BE16" s="109" t="s">
        <v>34</v>
      </c>
      <c r="BF16" s="109" t="s">
        <v>34</v>
      </c>
      <c r="BG16" s="109" t="s">
        <v>34</v>
      </c>
      <c r="BH16" s="109" t="s">
        <v>34</v>
      </c>
      <c r="BI16" s="108" t="s">
        <v>34</v>
      </c>
      <c r="BJ16" s="109" t="s">
        <v>34</v>
      </c>
      <c r="BK16" s="109" t="s">
        <v>34</v>
      </c>
      <c r="BL16" s="109" t="s">
        <v>34</v>
      </c>
      <c r="BM16" s="109" t="s">
        <v>34</v>
      </c>
      <c r="BN16" s="109" t="str">
        <f>'Datos totales'!BN10</f>
        <v>Sin línea de aire</v>
      </c>
      <c r="BO16" s="109" t="str">
        <f>'Datos totales'!BO10</f>
        <v>Sin línea de aire</v>
      </c>
      <c r="BP16" s="109" t="str">
        <f>'Datos totales'!BP10</f>
        <v>Sin línea de aire</v>
      </c>
      <c r="BQ16" s="109"/>
      <c r="BR16" s="109" t="str">
        <f>'Datos totales'!BR10</f>
        <v>Sin línea de aire</v>
      </c>
      <c r="BS16" s="109" t="str">
        <f>'Datos totales'!BS10</f>
        <v>Sin línea de aire</v>
      </c>
      <c r="BT16" s="109" t="str">
        <f>'Datos totales'!BT10</f>
        <v>Sin línea de aire</v>
      </c>
      <c r="BU16" s="109" t="str">
        <f>'Datos totales'!BU10</f>
        <v>Sin línea de aire</v>
      </c>
      <c r="BV16" s="109" t="str">
        <f>'Datos totales'!BV10</f>
        <v>Sin línea de aire</v>
      </c>
      <c r="BW16" s="109" t="str">
        <f>'Datos totales'!BW10</f>
        <v>Sin línea de aire</v>
      </c>
      <c r="BX16" s="109" t="str">
        <f>'Datos totales'!BX10</f>
        <v>Sin línea de aire</v>
      </c>
      <c r="BY16" s="109" t="str">
        <f>'Datos totales'!BY10</f>
        <v>Sin línea de aire</v>
      </c>
      <c r="BZ16" s="109" t="str">
        <f>'Datos totales'!BZ10</f>
        <v>Sin línea de aire</v>
      </c>
      <c r="CA16" s="109" t="str">
        <f>'Datos totales'!CA10</f>
        <v>Sin línea de aire</v>
      </c>
      <c r="CB16" s="109" t="str">
        <f>'Datos totales'!CB10</f>
        <v>Sin línea de aire</v>
      </c>
      <c r="CC16" s="109" t="str">
        <f>'Datos totales'!CC10</f>
        <v>Sin línea de aire</v>
      </c>
      <c r="CD16" s="109" t="str">
        <f>'Datos totales'!CD10</f>
        <v>Sin línea de aire</v>
      </c>
      <c r="CE16" s="109" t="str">
        <f>'Datos totales'!CE10</f>
        <v>Sin línea de aire</v>
      </c>
      <c r="CF16" s="109" t="str">
        <f>'Datos totales'!CF10</f>
        <v>Sin línea de aire</v>
      </c>
      <c r="CG16" s="109" t="str">
        <f>'Datos totales'!CG10</f>
        <v>Sin línea de aire</v>
      </c>
      <c r="CH16" s="109" t="str">
        <f>'Datos totales'!CH10</f>
        <v>Sin línea de aire</v>
      </c>
      <c r="CI16" s="109" t="str">
        <f>'Datos totales'!CI10</f>
        <v>Sin línea de aire</v>
      </c>
      <c r="CJ16" s="108" t="str">
        <f>'Datos totales'!CJ10</f>
        <v>Sin línea de aire</v>
      </c>
      <c r="CM16" s="108" t="str">
        <f>'Datos totales'!CM10</f>
        <v>Sin línea de aire</v>
      </c>
      <c r="CN16" s="108" t="str">
        <f>'Datos totales'!CN10</f>
        <v>Sin línea de aire</v>
      </c>
      <c r="CO16" s="108" t="str">
        <f>'Datos totales'!CO10</f>
        <v>Sin línea de aire</v>
      </c>
      <c r="CP16" s="125" t="str">
        <f>'Datos totales'!CP10</f>
        <v>Sin línea de aire</v>
      </c>
      <c r="CQ16" s="108" t="str">
        <f>'Datos totales'!CQ10</f>
        <v>Sin línea de aire</v>
      </c>
      <c r="CR16" s="108" t="str">
        <f>'Datos totales'!CR10</f>
        <v>Sin línea de aire</v>
      </c>
      <c r="CS16" s="108" t="str">
        <f>'Datos totales'!CS10</f>
        <v>Sin línea de aire</v>
      </c>
      <c r="CT16" s="108" t="str">
        <f>'Datos totales'!CT10</f>
        <v>Sin línea de aire</v>
      </c>
      <c r="CU16" s="108" t="str">
        <f>'Datos totales'!CU10</f>
        <v>Sin línea de aire</v>
      </c>
      <c r="CV16" s="108" t="str">
        <f>'Datos totales'!CV10</f>
        <v>Sin línea de aire</v>
      </c>
      <c r="CW16" s="108" t="str">
        <f>'Datos totales'!CW10</f>
        <v>Sin línea de aire</v>
      </c>
      <c r="CX16" s="108" t="str">
        <f>'Datos totales'!CX10</f>
        <v>Sin línea de aire</v>
      </c>
      <c r="CY16" s="108" t="str">
        <f>'Datos totales'!CY10</f>
        <v>Sin línea de aire</v>
      </c>
      <c r="CZ16" s="108" t="str">
        <f>'Datos totales'!CZ10</f>
        <v>Sin línea de aire</v>
      </c>
      <c r="DA16" s="108" t="str">
        <f>'Datos totales'!DA10</f>
        <v>Sin línea de aire</v>
      </c>
      <c r="DB16" s="108" t="str">
        <f>'Datos totales'!DB10</f>
        <v>Sin línea de aire</v>
      </c>
      <c r="DC16" s="108" t="str">
        <f>'Datos totales'!DC10</f>
        <v>Sin línea de aire</v>
      </c>
      <c r="DD16" s="108" t="str">
        <f>'Datos totales'!DD10</f>
        <v>Sin línea de aire</v>
      </c>
      <c r="DE16" s="108" t="str">
        <f>'Datos totales'!DE10</f>
        <v>Sin línea de aire</v>
      </c>
      <c r="DF16" s="108" t="str">
        <f>'Datos totales'!DF10</f>
        <v>Sin línea de aire</v>
      </c>
      <c r="DG16" s="108" t="str">
        <f>'Datos totales'!DG10</f>
        <v>Sin línea de aire</v>
      </c>
      <c r="DH16" s="108" t="str">
        <f>'Datos totales'!DH10</f>
        <v>Sin línea de aire</v>
      </c>
      <c r="DI16" s="108" t="str">
        <f>'Datos totales'!DI10</f>
        <v>Sin línea de aire</v>
      </c>
      <c r="DJ16" s="108" t="str">
        <f>'Datos totales'!DJ10</f>
        <v>Sin línea de aire</v>
      </c>
      <c r="DK16" s="108" t="str">
        <f>'Datos totales'!DK10</f>
        <v>Sin línea de aire</v>
      </c>
      <c r="DL16" s="108" t="str">
        <f>'Datos totales'!DL10</f>
        <v>Sin línea de aire</v>
      </c>
      <c r="DM16" s="108" t="str">
        <f>'Datos totales'!DM10</f>
        <v>Sin línea de aire</v>
      </c>
      <c r="DN16" s="108" t="str">
        <f>'Datos totales'!DN10</f>
        <v>Sin línea de aire</v>
      </c>
      <c r="DO16" s="108" t="str">
        <f>'Datos totales'!DO10</f>
        <v>Sin línea de aire</v>
      </c>
      <c r="DP16" s="108" t="str">
        <f>'Datos totales'!DP10</f>
        <v>Sin línea de aire</v>
      </c>
      <c r="DQ16" s="108" t="str">
        <f>'Datos totales'!DQ10</f>
        <v>Sin línea de aire</v>
      </c>
      <c r="DR16" s="108" t="str">
        <f>'Datos totales'!DR10</f>
        <v>Sin línea de aire</v>
      </c>
      <c r="DS16" s="108" t="str">
        <f>'Datos totales'!DS10</f>
        <v>Sin línea de aire</v>
      </c>
      <c r="DT16" s="108" t="str">
        <f>'Datos totales'!DT10</f>
        <v>Sin línea de aire</v>
      </c>
      <c r="DU16" s="108" t="str">
        <f>'Datos totales'!DU10</f>
        <v>Sin línea de aire</v>
      </c>
      <c r="DV16" s="108" t="str">
        <f>'Datos totales'!DV10</f>
        <v>Sin línea de aire</v>
      </c>
      <c r="DW16" s="108" t="str">
        <f>'Datos totales'!DW10</f>
        <v>Sin línea de aire</v>
      </c>
      <c r="DX16" s="108" t="str">
        <f>'Datos totales'!DX10</f>
        <v>Sin línea de aire</v>
      </c>
      <c r="DY16" s="108" t="str">
        <f>'Datos totales'!DY10</f>
        <v>Sin línea de aire</v>
      </c>
      <c r="DZ16" s="108" t="str">
        <f>'Datos totales'!DZ10</f>
        <v>Sin línea de aire</v>
      </c>
      <c r="EA16" s="108" t="str">
        <f>'Datos totales'!EA10</f>
        <v>Sin línea de aire</v>
      </c>
      <c r="EB16" s="108" t="str">
        <f>'Datos totales'!EB10</f>
        <v>Sin línea de aire</v>
      </c>
      <c r="EC16" s="108" t="str">
        <f>'Datos totales'!EC10</f>
        <v>Sin línea de aire</v>
      </c>
      <c r="ED16" s="108" t="str">
        <f>'Datos totales'!ED10</f>
        <v>Sin línea de aire</v>
      </c>
      <c r="EE16" s="108" t="str">
        <f>'Datos totales'!EE10</f>
        <v>Sin línea de aire</v>
      </c>
    </row>
    <row r="17" spans="1:168" x14ac:dyDescent="0.2">
      <c r="A17" s="56">
        <v>9</v>
      </c>
      <c r="B17" s="100" t="s">
        <v>23</v>
      </c>
      <c r="C17" s="101" t="s">
        <v>30</v>
      </c>
      <c r="D17" s="56">
        <v>188581</v>
      </c>
      <c r="E17" s="56">
        <v>466891</v>
      </c>
      <c r="F17" s="88">
        <v>59</v>
      </c>
      <c r="G17" s="88"/>
      <c r="H17" s="24">
        <v>0</v>
      </c>
      <c r="I17" s="24"/>
      <c r="J17" s="24"/>
      <c r="K17" s="24"/>
      <c r="L17" s="24"/>
      <c r="M17" s="24"/>
      <c r="N17" s="24"/>
      <c r="O17" s="24"/>
      <c r="P17" s="24"/>
      <c r="Q17" s="106">
        <v>4.87</v>
      </c>
      <c r="R17" s="113"/>
      <c r="S17" s="106">
        <v>6.72</v>
      </c>
      <c r="T17" s="106">
        <v>5.29</v>
      </c>
      <c r="U17" s="106">
        <v>7.96</v>
      </c>
      <c r="V17" s="106">
        <v>9.5399999999999991</v>
      </c>
      <c r="W17" s="106">
        <v>9.83</v>
      </c>
      <c r="X17" s="106">
        <v>9.92</v>
      </c>
      <c r="Y17" s="106">
        <v>8.5399999999999991</v>
      </c>
      <c r="Z17" s="106">
        <v>7.76</v>
      </c>
      <c r="AA17" s="102">
        <v>14.03</v>
      </c>
      <c r="AB17" s="109">
        <v>5.9</v>
      </c>
      <c r="AC17" s="106">
        <v>3.39</v>
      </c>
      <c r="AD17" s="106">
        <v>4.0999999999999996</v>
      </c>
      <c r="AE17" s="106">
        <v>5.0999999999999996</v>
      </c>
      <c r="AF17" s="106">
        <v>7.03</v>
      </c>
      <c r="AG17" s="106">
        <v>12.45</v>
      </c>
      <c r="AH17" s="106" t="s">
        <v>49</v>
      </c>
      <c r="AI17" s="102">
        <v>12.39</v>
      </c>
      <c r="AJ17" s="109">
        <v>17.559999999999999</v>
      </c>
      <c r="AK17" s="106" t="s">
        <v>49</v>
      </c>
      <c r="AL17" s="106" t="s">
        <v>49</v>
      </c>
      <c r="AM17" s="106" t="s">
        <v>49</v>
      </c>
      <c r="AN17" s="106" t="s">
        <v>49</v>
      </c>
      <c r="AO17" s="106" t="s">
        <v>49</v>
      </c>
      <c r="AP17" s="109" t="s">
        <v>49</v>
      </c>
      <c r="AQ17" s="109" t="s">
        <v>49</v>
      </c>
      <c r="AR17" s="109" t="s">
        <v>49</v>
      </c>
      <c r="AS17" s="106" t="s">
        <v>49</v>
      </c>
      <c r="AT17" s="106" t="s">
        <v>49</v>
      </c>
      <c r="AU17" s="106" t="s">
        <v>49</v>
      </c>
      <c r="AV17" s="106" t="s">
        <v>49</v>
      </c>
      <c r="AW17" s="106" t="s">
        <v>49</v>
      </c>
      <c r="AX17" s="106" t="s">
        <v>49</v>
      </c>
      <c r="AY17" s="106" t="s">
        <v>49</v>
      </c>
      <c r="AZ17" s="106" t="s">
        <v>49</v>
      </c>
      <c r="BA17" s="106" t="s">
        <v>49</v>
      </c>
      <c r="BB17" s="120" t="s">
        <v>49</v>
      </c>
      <c r="BC17" s="106" t="s">
        <v>49</v>
      </c>
      <c r="BD17" s="108" t="s">
        <v>49</v>
      </c>
      <c r="BE17" s="109" t="s">
        <v>49</v>
      </c>
      <c r="BF17" s="109" t="s">
        <v>49</v>
      </c>
      <c r="BG17" s="109" t="s">
        <v>49</v>
      </c>
      <c r="BH17" s="109" t="s">
        <v>49</v>
      </c>
      <c r="BI17" s="108" t="s">
        <v>49</v>
      </c>
      <c r="BJ17" s="109" t="s">
        <v>49</v>
      </c>
      <c r="BK17" s="109" t="s">
        <v>49</v>
      </c>
      <c r="BL17" s="109" t="s">
        <v>49</v>
      </c>
      <c r="BM17" s="109" t="s">
        <v>49</v>
      </c>
      <c r="BN17" s="109" t="str">
        <f>'Datos totales'!BN11</f>
        <v>Cerrado con llave</v>
      </c>
      <c r="BO17" s="109" t="str">
        <f>'Datos totales'!BO11</f>
        <v>Cerrado con llave</v>
      </c>
      <c r="BP17" s="109" t="str">
        <f>'Datos totales'!BP11</f>
        <v>Cerrado con llave</v>
      </c>
      <c r="BQ17" s="109"/>
      <c r="BR17" s="109" t="str">
        <f>'Datos totales'!BR11</f>
        <v>Cerrado con llave</v>
      </c>
      <c r="BS17" s="109" t="str">
        <f>'Datos totales'!BS11</f>
        <v>Cerrado con llave</v>
      </c>
      <c r="BT17" s="109" t="str">
        <f>'Datos totales'!BT11</f>
        <v>Cerrado con llave</v>
      </c>
      <c r="BU17" s="109" t="str">
        <f>'Datos totales'!BU11</f>
        <v>Cerrado con llave</v>
      </c>
      <c r="BV17" s="109" t="str">
        <f>'Datos totales'!BV11</f>
        <v>Cerrado con llave</v>
      </c>
      <c r="BW17" s="109" t="str">
        <f>'Datos totales'!BW11</f>
        <v>Cerrado con llave</v>
      </c>
      <c r="BX17" s="109" t="str">
        <f>'Datos totales'!BX11</f>
        <v>Cerrado con llave</v>
      </c>
      <c r="BY17" s="109" t="str">
        <f>'Datos totales'!BY11</f>
        <v>Cerrado con llave</v>
      </c>
      <c r="BZ17" s="109" t="str">
        <f>'Datos totales'!BZ11</f>
        <v>Cerrado con llave</v>
      </c>
      <c r="CA17" s="109" t="str">
        <f>'Datos totales'!CA11</f>
        <v>Cerrado con llave</v>
      </c>
      <c r="CB17" s="109" t="str">
        <f>'Datos totales'!CB11</f>
        <v>Cerrado con llave</v>
      </c>
      <c r="CC17" s="109" t="str">
        <f>'Datos totales'!CC11</f>
        <v>Cerrado con llave</v>
      </c>
      <c r="CD17" s="109" t="str">
        <f>'Datos totales'!CD11</f>
        <v>Cerrado con llave</v>
      </c>
      <c r="CE17" s="109" t="str">
        <f>'Datos totales'!CE11</f>
        <v>Cerrado con llave</v>
      </c>
      <c r="CF17" s="109" t="str">
        <f>'Datos totales'!CF11</f>
        <v>Cerrado con llave</v>
      </c>
      <c r="CG17" s="109" t="str">
        <f>'Datos totales'!CG11</f>
        <v>Cerrado con llave</v>
      </c>
      <c r="CH17" s="109" t="str">
        <f>'Datos totales'!CH11</f>
        <v>Cerrado con llave</v>
      </c>
      <c r="CI17" s="109" t="str">
        <f>'Datos totales'!CI11</f>
        <v>Cerrado con llave</v>
      </c>
      <c r="CJ17" s="108" t="str">
        <f>'Datos totales'!CJ11</f>
        <v>Cerrado con llave</v>
      </c>
      <c r="CM17" s="108" t="str">
        <f>'Datos totales'!CM11</f>
        <v>Cerrado con llave</v>
      </c>
      <c r="CN17" s="108" t="str">
        <f>'Datos totales'!CN11</f>
        <v>Cerrado con llave</v>
      </c>
      <c r="CO17" s="108" t="str">
        <f>'Datos totales'!CO11</f>
        <v>Cerrado con llave</v>
      </c>
      <c r="CP17" s="125" t="str">
        <f>'Datos totales'!CP11</f>
        <v>Cerrado con llave</v>
      </c>
      <c r="CQ17" s="108" t="str">
        <f>'Datos totales'!CQ11</f>
        <v>Cerrado con llave</v>
      </c>
      <c r="CR17" s="108" t="str">
        <f>'Datos totales'!CR11</f>
        <v>Cerrado con llave</v>
      </c>
      <c r="CS17" s="108" t="str">
        <f>'Datos totales'!CS11</f>
        <v>Cerrado con llave</v>
      </c>
      <c r="CT17" s="108" t="str">
        <f>'Datos totales'!CT11</f>
        <v>Cerrado con llave</v>
      </c>
      <c r="CU17" s="108" t="str">
        <f>'Datos totales'!CU11</f>
        <v>Cerrado con llave</v>
      </c>
      <c r="CV17" s="108" t="str">
        <f>'Datos totales'!CV11</f>
        <v>Cerrado con llave</v>
      </c>
      <c r="CW17" s="108" t="str">
        <f>'Datos totales'!CW11</f>
        <v>Cerrado con llave</v>
      </c>
      <c r="CX17" s="108" t="str">
        <f>'Datos totales'!CX11</f>
        <v>Cerrado con llave</v>
      </c>
      <c r="CY17" s="108" t="str">
        <f>'Datos totales'!CY11</f>
        <v>Cerrado con llave</v>
      </c>
      <c r="CZ17" s="108" t="str">
        <f>'Datos totales'!CZ11</f>
        <v>Cerrado con llave</v>
      </c>
      <c r="DA17" s="108" t="str">
        <f>'Datos totales'!DA11</f>
        <v>Cerrado con llave</v>
      </c>
      <c r="DB17" s="108" t="str">
        <f>'Datos totales'!DB11</f>
        <v>Cerrado con llave</v>
      </c>
      <c r="DC17" s="108" t="str">
        <f>'Datos totales'!DC11</f>
        <v>Cerrado con llave</v>
      </c>
      <c r="DD17" s="108" t="str">
        <f>'Datos totales'!DD11</f>
        <v>Sin línea de aire</v>
      </c>
      <c r="DE17" s="108" t="str">
        <f>'Datos totales'!DE11</f>
        <v>Sin línea de aire</v>
      </c>
      <c r="DF17" s="108" t="str">
        <f>'Datos totales'!DF11</f>
        <v>Sin línea de aire</v>
      </c>
      <c r="DG17" s="108" t="str">
        <f>'Datos totales'!DG11</f>
        <v>Sin línea de aire</v>
      </c>
      <c r="DH17" s="108" t="str">
        <f>'Datos totales'!DH11</f>
        <v>Sin línea de aire</v>
      </c>
      <c r="DI17" s="108" t="str">
        <f>'Datos totales'!DI11</f>
        <v>Sin línea de aire</v>
      </c>
      <c r="DJ17" s="108" t="str">
        <f>'Datos totales'!DJ11</f>
        <v>Sin línea de aire</v>
      </c>
      <c r="DK17" s="108" t="str">
        <f>'Datos totales'!DK11</f>
        <v>Sin línea de aire</v>
      </c>
      <c r="DL17" s="108" t="str">
        <f>'Datos totales'!DL11</f>
        <v>Sin línea de aire</v>
      </c>
      <c r="DM17" s="108" t="str">
        <f>'Datos totales'!DM11</f>
        <v>Sin línea de aire</v>
      </c>
      <c r="DN17" s="108" t="str">
        <f>'Datos totales'!DN11</f>
        <v>Sin línea de aire</v>
      </c>
      <c r="DO17" s="108" t="str">
        <f>'Datos totales'!DO11</f>
        <v>Sin línea de aire</v>
      </c>
      <c r="DP17" s="108" t="str">
        <f>'Datos totales'!DP11</f>
        <v>Sin línea de aire</v>
      </c>
      <c r="DQ17" s="108" t="str">
        <f>'Datos totales'!DQ11</f>
        <v>Sin línea de aire</v>
      </c>
      <c r="DR17" s="108" t="str">
        <f>'Datos totales'!DR11</f>
        <v>Sin línea de aire</v>
      </c>
      <c r="DS17" s="108" t="str">
        <f>'Datos totales'!DS11</f>
        <v>Sin línea de aire</v>
      </c>
      <c r="DT17" s="108" t="str">
        <f>'Datos totales'!DT11</f>
        <v>Sin línea de aire</v>
      </c>
      <c r="DU17" s="108" t="str">
        <f>'Datos totales'!DU11</f>
        <v>Sin línea de aire</v>
      </c>
      <c r="DV17" s="108" t="str">
        <f>'Datos totales'!DV11</f>
        <v>Sin línea de aire</v>
      </c>
      <c r="DW17" s="108" t="str">
        <f>'Datos totales'!DW11</f>
        <v>Sin línea de aire</v>
      </c>
      <c r="DX17" s="108" t="str">
        <f>'Datos totales'!DX11</f>
        <v>Sin línea de aire</v>
      </c>
      <c r="DY17" s="108" t="str">
        <f>'Datos totales'!DY11</f>
        <v>Sin línea de aire</v>
      </c>
      <c r="DZ17" s="108" t="str">
        <f>'Datos totales'!DZ11</f>
        <v>Sin línea de aire</v>
      </c>
      <c r="EA17" s="108" t="str">
        <f>'Datos totales'!EA11</f>
        <v>Sin línea de aire</v>
      </c>
      <c r="EB17" s="108" t="str">
        <f>'Datos totales'!EB11</f>
        <v>Sin línea de aire</v>
      </c>
      <c r="EC17" s="108" t="str">
        <f>'Datos totales'!EC11</f>
        <v>Sin línea de aire</v>
      </c>
      <c r="ED17" s="108" t="str">
        <f>'Datos totales'!ED11</f>
        <v>Sin línea de aire</v>
      </c>
      <c r="EE17" s="108" t="str">
        <f>'Datos totales'!EE11</f>
        <v>Sin línea de aire</v>
      </c>
    </row>
    <row r="18" spans="1:168" x14ac:dyDescent="0.2">
      <c r="A18" s="56">
        <v>10</v>
      </c>
      <c r="B18" s="100" t="s">
        <v>33</v>
      </c>
      <c r="C18" s="101" t="s">
        <v>30</v>
      </c>
      <c r="D18" s="56">
        <v>189077</v>
      </c>
      <c r="E18" s="56">
        <v>466777</v>
      </c>
      <c r="F18" s="88">
        <v>47</v>
      </c>
      <c r="G18" s="88">
        <v>23</v>
      </c>
      <c r="H18" s="24">
        <v>0.56999999999999995</v>
      </c>
      <c r="I18" s="24"/>
      <c r="J18" s="24"/>
      <c r="K18" s="24"/>
      <c r="L18" s="24"/>
      <c r="M18" s="24"/>
      <c r="N18" s="24"/>
      <c r="O18" s="24"/>
      <c r="P18" s="24"/>
      <c r="T18" s="109">
        <v>8.02</v>
      </c>
      <c r="AC18" s="109">
        <v>7.14</v>
      </c>
      <c r="AO18" s="109">
        <v>8.17</v>
      </c>
      <c r="AP18" s="109">
        <v>7.84</v>
      </c>
      <c r="AR18" s="109">
        <v>5.26</v>
      </c>
      <c r="AU18" s="109">
        <v>8.15</v>
      </c>
      <c r="AW18" s="109">
        <v>13.57</v>
      </c>
      <c r="BD18" s="108">
        <v>8.85</v>
      </c>
      <c r="BK18" s="109">
        <v>11.56</v>
      </c>
      <c r="BL18" s="109">
        <v>10.4</v>
      </c>
      <c r="BN18" s="108">
        <f>'Datos totales'!BN12</f>
        <v>6.84</v>
      </c>
      <c r="BT18" s="126">
        <f>'Datos totales'!BT12</f>
        <v>11.379999999999999</v>
      </c>
      <c r="BU18" s="126">
        <f>'Datos totales'!BU12</f>
        <v>11.34</v>
      </c>
      <c r="BY18" s="126">
        <f>'Datos totales'!BY12</f>
        <v>9.2999999999999989</v>
      </c>
      <c r="BZ18" s="126">
        <f>'Datos totales'!BZ12</f>
        <v>7.31</v>
      </c>
      <c r="CF18" s="126">
        <f>'Datos totales'!CF12</f>
        <v>11.34</v>
      </c>
      <c r="CG18" s="126">
        <f>'Datos totales'!CG12</f>
        <v>12.15</v>
      </c>
      <c r="CH18" s="126">
        <f>'Datos totales'!CH12</f>
        <v>11.58</v>
      </c>
      <c r="CI18" s="109"/>
      <c r="CJ18" s="108">
        <f>'Datos totales'!CJ12</f>
        <v>10.1</v>
      </c>
      <c r="CL18" s="108">
        <f>'Datos totales'!CL12</f>
        <v>6.2799999999999994</v>
      </c>
      <c r="CM18" s="108">
        <f>'Datos totales'!CM12</f>
        <v>8.32</v>
      </c>
      <c r="CN18" s="108">
        <f>'Datos totales'!CN12</f>
        <v>9.2799999999999994</v>
      </c>
      <c r="CQ18" s="108">
        <f>'Datos totales'!CQ12</f>
        <v>13.25</v>
      </c>
      <c r="CS18" s="108">
        <f>'Datos totales'!CS12</f>
        <v>12.65</v>
      </c>
      <c r="CU18" s="108">
        <f>'Datos totales'!CU12</f>
        <v>12</v>
      </c>
      <c r="CV18" s="108">
        <f>'Datos totales'!CV12</f>
        <v>9.73</v>
      </c>
      <c r="CX18" s="108">
        <f>'Datos totales'!CX12</f>
        <v>8.129999999999999</v>
      </c>
      <c r="CZ18" s="108">
        <f>'Datos totales'!CZ12</f>
        <v>9.65</v>
      </c>
      <c r="DG18" s="108">
        <f>'Datos totales'!DG12</f>
        <v>10.61</v>
      </c>
      <c r="DH18" s="108">
        <f>'Datos totales'!DH12</f>
        <v>9.67</v>
      </c>
      <c r="DI18" s="108">
        <f>'Datos totales'!DI12</f>
        <v>8.93</v>
      </c>
      <c r="DJ18" s="108">
        <f>'Datos totales'!DJ12</f>
        <v>8.1999999999999993</v>
      </c>
      <c r="DK18" s="108">
        <f>'Datos totales'!DK12</f>
        <v>6.34</v>
      </c>
      <c r="DM18" s="108">
        <f>'Datos totales'!DM12</f>
        <v>7.43</v>
      </c>
      <c r="DN18" s="108">
        <f>'Datos totales'!DN12</f>
        <v>11.42</v>
      </c>
      <c r="DO18" s="108">
        <f>'Datos totales'!DO12</f>
        <v>11.41</v>
      </c>
      <c r="DP18" s="108">
        <f>'Datos totales'!DP12</f>
        <v>12.32</v>
      </c>
      <c r="DR18" s="108">
        <f>'Datos totales'!DR12</f>
        <v>11.19</v>
      </c>
      <c r="DX18" s="108">
        <f>'Datos totales'!DX12</f>
        <v>10.029999999999999</v>
      </c>
      <c r="DY18" s="108">
        <f>'Datos totales'!DY12</f>
        <v>10.7</v>
      </c>
      <c r="EJ18" s="108">
        <f>'Datos totales'!EJ12</f>
        <v>9.0399999999999991</v>
      </c>
      <c r="EQ18" s="108">
        <f>'Datos totales'!EQ12</f>
        <v>12.709999999999999</v>
      </c>
      <c r="ES18" s="108">
        <f>'Datos totales'!ES12</f>
        <v>11.01</v>
      </c>
      <c r="EW18" s="108">
        <f>'Datos totales'!EW12</f>
        <v>11</v>
      </c>
      <c r="EX18" s="108">
        <f>'Datos totales'!EX12</f>
        <v>11.52</v>
      </c>
      <c r="EY18" s="108"/>
      <c r="FA18" s="108">
        <f>'Datos totales'!FA12</f>
        <v>13.11</v>
      </c>
      <c r="FB18" s="108">
        <f>'Datos totales'!FB12</f>
        <v>10.209999999999999</v>
      </c>
      <c r="FE18" s="108">
        <f>'Datos totales'!FE12</f>
        <v>11.23</v>
      </c>
      <c r="FF18" s="108">
        <f>'Datos totales'!FF12</f>
        <v>9.08</v>
      </c>
      <c r="FG18" s="108">
        <f>'Datos totales'!FG12</f>
        <v>6.43</v>
      </c>
      <c r="FH18" s="108">
        <f>'Datos totales'!FH12</f>
        <v>8.5399999999999991</v>
      </c>
      <c r="FI18" s="108">
        <f>'Datos totales'!FI12</f>
        <v>10.029999999999999</v>
      </c>
      <c r="FJ18" s="108">
        <f>'Datos totales'!FJ12</f>
        <v>10.629999999999999</v>
      </c>
      <c r="FK18" s="108">
        <f>'Datos totales'!FK12</f>
        <v>10.65</v>
      </c>
      <c r="FL18" s="108">
        <f>'Datos totales'!FL12</f>
        <v>11.49</v>
      </c>
    </row>
    <row r="19" spans="1:168" x14ac:dyDescent="0.2">
      <c r="A19" s="56"/>
      <c r="B19" s="100" t="s">
        <v>33</v>
      </c>
      <c r="C19" s="101"/>
      <c r="D19" s="56"/>
      <c r="E19" s="56"/>
      <c r="F19" s="88"/>
      <c r="G19" s="88"/>
      <c r="H19" s="24"/>
      <c r="I19" s="24"/>
      <c r="J19" s="24"/>
      <c r="K19" s="24"/>
      <c r="L19" s="24"/>
      <c r="M19" s="24"/>
      <c r="N19" s="24"/>
      <c r="O19" s="24"/>
      <c r="P19" s="24"/>
      <c r="Q19" s="104">
        <v>7.5499999999999989</v>
      </c>
      <c r="R19" s="104">
        <v>7.6899999999999995</v>
      </c>
      <c r="S19" s="104">
        <v>7.1</v>
      </c>
      <c r="T19" s="109"/>
      <c r="U19" s="102">
        <v>8.879999999999999</v>
      </c>
      <c r="V19" s="104">
        <v>10.18</v>
      </c>
      <c r="W19" s="104">
        <v>10.69</v>
      </c>
      <c r="X19" s="104">
        <v>11.629999999999999</v>
      </c>
      <c r="Y19" s="104">
        <v>11.73</v>
      </c>
      <c r="Z19" s="104">
        <v>9.879999999999999</v>
      </c>
      <c r="AA19" s="104">
        <v>8.98</v>
      </c>
      <c r="AB19" s="104">
        <v>9.41</v>
      </c>
      <c r="AC19" s="109"/>
      <c r="AD19" s="104">
        <v>7.0699999999999994</v>
      </c>
      <c r="AE19" s="104">
        <v>7.7899999999999991</v>
      </c>
      <c r="AF19" s="104">
        <v>9.31</v>
      </c>
      <c r="AG19" s="102">
        <v>10.01</v>
      </c>
      <c r="AH19" s="102">
        <v>10.61</v>
      </c>
      <c r="AI19" s="102">
        <v>11.14</v>
      </c>
      <c r="AJ19" s="102">
        <v>12.18</v>
      </c>
      <c r="AK19" s="102">
        <v>11.58</v>
      </c>
      <c r="AL19" s="102">
        <v>10.629999999999999</v>
      </c>
      <c r="AM19" s="102">
        <v>10.61</v>
      </c>
      <c r="AN19" s="102">
        <v>10.18</v>
      </c>
      <c r="AO19" s="109"/>
      <c r="AP19" s="109"/>
      <c r="AQ19" s="110">
        <v>8.7199999999999989</v>
      </c>
      <c r="AR19" s="109"/>
      <c r="AS19" s="102">
        <v>10.6</v>
      </c>
      <c r="AT19" s="102">
        <v>11.15</v>
      </c>
      <c r="AU19" s="109"/>
      <c r="AV19" s="102">
        <v>12.03</v>
      </c>
      <c r="AW19" s="109"/>
      <c r="AX19" s="102">
        <v>12.03</v>
      </c>
      <c r="AY19" s="102">
        <v>11.83</v>
      </c>
      <c r="AZ19" s="102">
        <v>11.76</v>
      </c>
      <c r="BA19" s="110">
        <v>11.629999999999999</v>
      </c>
      <c r="BB19" s="102">
        <v>10.02</v>
      </c>
      <c r="BC19" s="110">
        <v>10.210000000000001</v>
      </c>
      <c r="BD19" s="108"/>
      <c r="BE19" s="125">
        <v>9.61</v>
      </c>
      <c r="BF19" s="125">
        <v>10.43</v>
      </c>
      <c r="BG19" s="125">
        <v>12.27</v>
      </c>
      <c r="BH19" s="125">
        <v>12.81</v>
      </c>
      <c r="BI19" s="110">
        <v>12.52</v>
      </c>
      <c r="BJ19" s="125">
        <v>11.37</v>
      </c>
      <c r="BK19" s="109"/>
      <c r="BL19" s="109"/>
      <c r="BM19" s="125">
        <v>8.6999999999999993</v>
      </c>
      <c r="BN19" s="108"/>
      <c r="BO19" s="125">
        <f>'Datos totales'!BO12</f>
        <v>8.57</v>
      </c>
      <c r="BP19" s="125">
        <f>'Datos totales'!BP12</f>
        <v>7.67</v>
      </c>
      <c r="BQ19" s="126"/>
      <c r="BR19" s="125">
        <f>'Datos totales'!BR12</f>
        <v>10.14</v>
      </c>
      <c r="BS19" s="125">
        <f>'Datos totales'!BS12</f>
        <v>10.84</v>
      </c>
      <c r="BT19" s="126"/>
      <c r="BU19" s="126"/>
      <c r="BV19" s="125">
        <f>'Datos totales'!BV12</f>
        <v>12.36</v>
      </c>
      <c r="BW19" s="125">
        <f>'Datos totales'!BW12</f>
        <v>9.5299999999999994</v>
      </c>
      <c r="BX19" s="125">
        <f>'Datos totales'!BX12</f>
        <v>9.26</v>
      </c>
      <c r="BY19" s="126"/>
      <c r="BZ19" s="126"/>
      <c r="CA19" s="125">
        <f>'Datos totales'!CA12</f>
        <v>8.59</v>
      </c>
      <c r="CB19" s="125">
        <f>'Datos totales'!CB12</f>
        <v>8.32</v>
      </c>
      <c r="CC19" s="125">
        <f>'Datos totales'!CC12</f>
        <v>9.59</v>
      </c>
      <c r="CD19" s="125">
        <f>'Datos totales'!CD12</f>
        <v>9.9699999999999989</v>
      </c>
      <c r="CE19" s="125">
        <f>'Datos totales'!CE12</f>
        <v>10.879999999999999</v>
      </c>
      <c r="CF19" s="125"/>
      <c r="CG19" s="125"/>
      <c r="CH19" s="125"/>
      <c r="CI19" s="109"/>
      <c r="CO19" s="125">
        <f>'Datos totales'!CO12</f>
        <v>10.94</v>
      </c>
      <c r="CP19" s="125">
        <f>'Datos totales'!CP12</f>
        <v>11.33</v>
      </c>
      <c r="CR19" s="108">
        <f>'Datos totales'!CR12</f>
        <v>12.95</v>
      </c>
      <c r="CT19" s="108">
        <f>'Datos totales'!CT12</f>
        <v>12.03</v>
      </c>
      <c r="CW19" s="108">
        <f>'Datos totales'!CW12</f>
        <v>9.84</v>
      </c>
      <c r="CY19" s="108">
        <f>'Datos totales'!CY12</f>
        <v>9.2799999999999994</v>
      </c>
      <c r="DA19" s="108">
        <f>'Datos totales'!DA12</f>
        <v>11.28</v>
      </c>
      <c r="DB19" s="108">
        <f>'Datos totales'!DB12</f>
        <v>12</v>
      </c>
      <c r="DC19" s="108">
        <f>'Datos totales'!DC12</f>
        <v>12.75</v>
      </c>
      <c r="DD19" s="108">
        <f>'Datos totales'!DD12</f>
        <v>13.459999999999999</v>
      </c>
      <c r="DE19">
        <v>13.96</v>
      </c>
      <c r="DF19" s="108">
        <f>'Datos totales'!DF12</f>
        <v>12.209999999999999</v>
      </c>
      <c r="DL19" s="108">
        <f>'Datos totales'!DL12</f>
        <v>9.32</v>
      </c>
      <c r="DQ19" s="108">
        <f>'Datos totales'!DQ12</f>
        <v>12.03</v>
      </c>
      <c r="DS19" s="108">
        <f>'Datos totales'!DS12</f>
        <v>11.629999999999999</v>
      </c>
      <c r="DT19" s="108">
        <f>'Datos totales'!DT12</f>
        <v>11.17</v>
      </c>
      <c r="DU19" s="108">
        <f>'Datos totales'!DU12</f>
        <v>7.1499999999999995</v>
      </c>
      <c r="DV19" s="108">
        <f>'Datos totales'!DV12</f>
        <v>8.74</v>
      </c>
      <c r="DW19" s="108">
        <f>'Datos totales'!DW12</f>
        <v>9.2099999999999991</v>
      </c>
      <c r="DZ19" s="108">
        <f>'Datos totales'!DZ12</f>
        <v>11.07</v>
      </c>
      <c r="EA19" s="108">
        <f>'Datos totales'!EA12</f>
        <v>11.98</v>
      </c>
      <c r="EB19" s="108">
        <f>'Datos totales'!EB12</f>
        <v>11.78</v>
      </c>
      <c r="EC19" s="108">
        <f>'Datos totales'!EC12</f>
        <v>11.73</v>
      </c>
      <c r="ED19" s="108">
        <f>'Datos totales'!ED12</f>
        <v>7.92</v>
      </c>
      <c r="EE19" s="108">
        <f>'Datos totales'!EE12</f>
        <v>8.23</v>
      </c>
      <c r="EF19" s="108">
        <f>'Datos totales'!EF12</f>
        <v>8.35</v>
      </c>
      <c r="EG19" s="108">
        <f>'Datos totales'!EG12</f>
        <v>7.8100000000000005</v>
      </c>
      <c r="EH19" s="108">
        <f>'Datos totales'!EH12</f>
        <v>7.629999999999999</v>
      </c>
      <c r="EI19" s="108">
        <f>'Datos totales'!EI12</f>
        <v>8.08</v>
      </c>
      <c r="EK19" s="108">
        <f>'Datos totales'!EK12</f>
        <v>12.18</v>
      </c>
      <c r="EL19" s="108">
        <f>'Datos totales'!EL12</f>
        <v>11.629999999999999</v>
      </c>
      <c r="EM19" s="108">
        <f>'Datos totales'!EM12</f>
        <v>18.669999999999998</v>
      </c>
      <c r="EN19" s="108">
        <f>'Datos totales'!EN12</f>
        <v>12.459999999999999</v>
      </c>
      <c r="EO19" s="108">
        <f>'Datos totales'!EO12</f>
        <v>12.969999999999999</v>
      </c>
      <c r="EP19" s="108">
        <f>'Datos totales'!EP12</f>
        <v>13.11</v>
      </c>
      <c r="ER19" s="108">
        <f>'Datos totales'!ER12</f>
        <v>13.27</v>
      </c>
      <c r="ET19" s="108">
        <f>'Datos totales'!ET12</f>
        <v>9.3699999999999992</v>
      </c>
      <c r="EU19" s="108">
        <f>'Datos totales'!EU12</f>
        <v>9.2199999999999989</v>
      </c>
      <c r="EV19" s="108">
        <f>'Datos totales'!EV12</f>
        <v>9.9699999999999989</v>
      </c>
      <c r="EZ19" s="108">
        <f>'Datos totales'!EZ12</f>
        <v>13.459999999999999</v>
      </c>
      <c r="FC19" s="108">
        <f>'Datos totales'!FC12</f>
        <v>10.33</v>
      </c>
      <c r="FD19" s="108"/>
    </row>
    <row r="20" spans="1:168" x14ac:dyDescent="0.2">
      <c r="A20" s="56">
        <v>11</v>
      </c>
      <c r="B20" s="100" t="s">
        <v>233</v>
      </c>
      <c r="C20" s="101" t="s">
        <v>30</v>
      </c>
      <c r="D20" s="56">
        <v>189533</v>
      </c>
      <c r="E20" s="56">
        <v>465181</v>
      </c>
      <c r="F20" s="88">
        <v>27</v>
      </c>
      <c r="G20" s="88"/>
      <c r="H20" s="24">
        <v>0.55000000000000004</v>
      </c>
      <c r="I20" s="24"/>
      <c r="J20" s="24"/>
      <c r="K20" s="24"/>
      <c r="L20" s="24"/>
      <c r="M20" s="24"/>
      <c r="N20" s="24"/>
      <c r="O20" s="24"/>
      <c r="P20" s="24"/>
      <c r="Q20" s="106">
        <v>3.9999999999999925E-2</v>
      </c>
      <c r="R20" s="106">
        <v>1.9999999999999907E-2</v>
      </c>
      <c r="S20" s="106">
        <v>8.9999999999999969E-2</v>
      </c>
      <c r="T20" s="106">
        <v>0.10999999999999999</v>
      </c>
      <c r="V20" s="109">
        <v>0.25</v>
      </c>
      <c r="W20" s="106">
        <v>0.19999999999999996</v>
      </c>
      <c r="X20" s="106">
        <v>0.25</v>
      </c>
      <c r="Y20" s="106">
        <v>0.14999999999999991</v>
      </c>
      <c r="Z20" s="106">
        <v>0.1399999999999999</v>
      </c>
      <c r="AA20" s="106">
        <v>4.9999999999999933E-2</v>
      </c>
      <c r="AB20" s="106">
        <v>4.9999999999999933E-2</v>
      </c>
      <c r="AC20" s="106">
        <v>1.9999999999999907E-2</v>
      </c>
      <c r="AD20" s="106">
        <v>2.9999999999999916E-2</v>
      </c>
      <c r="AF20" s="109">
        <v>0.15999999999999992</v>
      </c>
      <c r="AG20" s="106">
        <v>0.21999999999999997</v>
      </c>
      <c r="AH20" s="106">
        <v>0.18999999999999995</v>
      </c>
      <c r="AI20" s="106">
        <v>9.9999999999999978E-2</v>
      </c>
      <c r="AJ20" s="106" t="s">
        <v>83</v>
      </c>
      <c r="AL20" s="109">
        <v>1.9999999999999907E-2</v>
      </c>
      <c r="AM20" s="106">
        <v>0.3899999999999999</v>
      </c>
      <c r="AN20" s="106">
        <v>3.9999999999999925E-2</v>
      </c>
      <c r="AO20" s="106">
        <v>9.9999999999999978E-2</v>
      </c>
      <c r="AP20" s="109" t="s">
        <v>86</v>
      </c>
      <c r="AQ20" s="109" t="s">
        <v>71</v>
      </c>
      <c r="AT20" s="109">
        <v>3.9999999999999925E-2</v>
      </c>
      <c r="AU20" s="106">
        <v>6.9999999999999951E-2</v>
      </c>
      <c r="AV20" s="106">
        <v>2.9999999999999916E-2</v>
      </c>
      <c r="AW20" s="106">
        <v>0.57999999999999996</v>
      </c>
      <c r="AY20" s="109">
        <v>0</v>
      </c>
      <c r="AZ20" s="106" t="s">
        <v>79</v>
      </c>
      <c r="BA20" s="106" t="s">
        <v>89</v>
      </c>
      <c r="BB20" s="116">
        <v>0.26</v>
      </c>
      <c r="BC20" s="106">
        <v>0.25</v>
      </c>
      <c r="BD20" s="108">
        <v>0.35</v>
      </c>
      <c r="BE20" s="109">
        <v>7.999999999999996E-2</v>
      </c>
      <c r="BF20" s="109">
        <v>-6.0000000000000053E-2</v>
      </c>
      <c r="BG20" s="109">
        <v>0.22999999999999998</v>
      </c>
      <c r="BH20" s="109">
        <v>0.14999999999999991</v>
      </c>
      <c r="BI20" s="108">
        <v>0.12</v>
      </c>
      <c r="BJ20" s="109">
        <v>1.43</v>
      </c>
      <c r="BK20" s="109">
        <v>2.9999999999999916E-2</v>
      </c>
      <c r="BL20" s="109">
        <v>-0.18000000000000005</v>
      </c>
      <c r="BM20" s="109">
        <v>-0.17000000000000004</v>
      </c>
      <c r="BO20" s="126">
        <f>'Datos totales'!BO13</f>
        <v>-0.15000000000000002</v>
      </c>
      <c r="BP20" s="126">
        <f>'Datos totales'!BP13</f>
        <v>-0.32000000000000006</v>
      </c>
      <c r="BQ20" s="126"/>
      <c r="BR20" s="126">
        <f>'Datos totales'!BR13</f>
        <v>-4.0000000000000036E-2</v>
      </c>
      <c r="BS20" s="126">
        <f>'Datos totales'!BS13</f>
        <v>-0.55000000000000004</v>
      </c>
      <c r="BT20" s="126">
        <f>'Datos totales'!BT13</f>
        <v>-0.27</v>
      </c>
      <c r="BU20" s="126">
        <f>'Datos totales'!BU13</f>
        <v>-0.39</v>
      </c>
      <c r="BX20" s="126">
        <f>'Datos totales'!BX13</f>
        <v>-0.55000000000000004</v>
      </c>
      <c r="BY20" s="126">
        <f>'Datos totales'!BY13</f>
        <v>0</v>
      </c>
      <c r="BZ20" s="126">
        <f>'Datos totales'!BZ13</f>
        <v>-0.41000000000000003</v>
      </c>
      <c r="CA20" s="126">
        <f>'Datos totales'!CA13</f>
        <v>-0.39</v>
      </c>
      <c r="CB20" s="126">
        <f>'Datos totales'!CB13</f>
        <v>-0.45000000000000007</v>
      </c>
      <c r="CD20" s="126">
        <f>'Datos totales'!CD13</f>
        <v>-0.22000000000000003</v>
      </c>
      <c r="CE20" s="126">
        <f>'Datos totales'!CE13</f>
        <v>-0.20000000000000007</v>
      </c>
      <c r="CF20" s="126">
        <f>'Datos totales'!CF13</f>
        <v>0.66999999999999993</v>
      </c>
      <c r="CG20" s="126">
        <f>'Datos totales'!CG13</f>
        <v>-0.10000000000000003</v>
      </c>
      <c r="CH20" s="126">
        <f>'Datos totales'!CH13</f>
        <v>-0.10000000000000003</v>
      </c>
      <c r="CI20" s="109"/>
      <c r="CM20" s="108">
        <f>'Datos totales'!CM13</f>
        <v>-0.26000000000000006</v>
      </c>
      <c r="CN20" s="108">
        <f>'Datos totales'!CN13</f>
        <v>-0.14000000000000007</v>
      </c>
      <c r="CQ20" s="108">
        <f>'Datos totales'!CQ13</f>
        <v>0.12</v>
      </c>
      <c r="CT20" s="108">
        <f>'Datos totales'!CT13</f>
        <v>9.9999999999999978E-2</v>
      </c>
      <c r="CV20" s="108">
        <f>'Datos totales'!CV13</f>
        <v>-1.0000000000000009E-2</v>
      </c>
      <c r="CW20" s="108">
        <f>'Datos totales'!CW13</f>
        <v>-0.10000000000000003</v>
      </c>
      <c r="CX20" s="108">
        <f>'Datos totales'!CX13</f>
        <v>-0.26000000000000006</v>
      </c>
      <c r="CZ20" s="108">
        <f>'Datos totales'!CZ13</f>
        <v>-4.0000000000000036E-2</v>
      </c>
      <c r="DA20" s="108">
        <f>'Datos totales'!DA13</f>
        <v>1.0000000000000009E-2</v>
      </c>
      <c r="DB20" s="108">
        <f>'Datos totales'!DB13</f>
        <v>0.14999999999999991</v>
      </c>
      <c r="DC20" s="108">
        <f>'Datos totales'!DC13</f>
        <v>0.16999999999999993</v>
      </c>
      <c r="DD20" s="108">
        <f>'Datos totales'!DD13</f>
        <v>0.27999999999999992</v>
      </c>
      <c r="DI20" s="108">
        <f>'Datos totales'!DI13</f>
        <v>0</v>
      </c>
      <c r="DJ20" s="108">
        <f>'Datos totales'!DJ13</f>
        <v>-6.0000000000000053E-2</v>
      </c>
      <c r="DK20" s="108">
        <f>'Datos totales'!DK13</f>
        <v>-0.18000000000000005</v>
      </c>
      <c r="DM20" s="108">
        <f>'Datos totales'!DM13</f>
        <v>9.9999999999999978E-2</v>
      </c>
      <c r="DN20" s="108">
        <f>'Datos totales'!DN13</f>
        <v>0.17999999999999994</v>
      </c>
      <c r="DO20" s="108">
        <f>'Datos totales'!DO13</f>
        <v>0.17999999999999994</v>
      </c>
      <c r="DP20" s="108">
        <f>'Datos totales'!DP13</f>
        <v>0.14999999999999991</v>
      </c>
      <c r="DQ20" s="108">
        <f>'Datos totales'!DQ13</f>
        <v>0.14999999999999991</v>
      </c>
      <c r="DR20" s="108">
        <f>'Datos totales'!DR13</f>
        <v>0.13</v>
      </c>
      <c r="DS20" s="108">
        <f>'Datos totales'!DS13</f>
        <v>0.17999999999999994</v>
      </c>
      <c r="DT20" s="108">
        <f>'Datos totales'!DT13</f>
        <v>0.14999999999999991</v>
      </c>
      <c r="DU20" s="108">
        <f>'Datos totales'!DU13</f>
        <v>-0.18000000000000005</v>
      </c>
      <c r="DX20" s="108">
        <f>'Datos totales'!DX13</f>
        <v>7.999999999999996E-2</v>
      </c>
      <c r="DY20" s="108">
        <f>'Datos totales'!DY13</f>
        <v>1.1499999999999999</v>
      </c>
      <c r="DZ20" s="108">
        <f>'Datos totales'!DZ13</f>
        <v>0.20999999999999996</v>
      </c>
      <c r="EA20" s="108">
        <f>'Datos totales'!EA13</f>
        <v>0.19999999999999996</v>
      </c>
      <c r="EC20" s="108">
        <f>'Datos totales'!EC13</f>
        <v>0.14999999999999991</v>
      </c>
      <c r="ED20" s="108">
        <f>'Datos totales'!ED13</f>
        <v>0.14999999999999991</v>
      </c>
      <c r="EE20" s="108">
        <f>'Datos totales'!EE13</f>
        <v>0.33999999999999997</v>
      </c>
      <c r="EG20" s="108">
        <f>'Datos totales'!EG13</f>
        <v>-7.0000000000000062E-2</v>
      </c>
      <c r="EI20" s="108">
        <f>'Datos totales'!EI13</f>
        <v>-9.0000000000000024E-2</v>
      </c>
      <c r="EJ20" s="108">
        <f>'Datos totales'!EJ13</f>
        <v>1.0000000000000009E-2</v>
      </c>
      <c r="EK20" s="108">
        <f>'Datos totales'!EK13</f>
        <v>6.9999999999999951E-2</v>
      </c>
      <c r="EO20" s="108">
        <f>'Datos totales'!EO13</f>
        <v>1.32</v>
      </c>
      <c r="EP20" s="108">
        <f>'Datos totales'!EP13</f>
        <v>0.22999999999999998</v>
      </c>
      <c r="ER20" s="108">
        <f>'Datos totales'!ER13</f>
        <v>0.33999999999999997</v>
      </c>
      <c r="ES20" s="108">
        <f>'Datos totales'!ES13</f>
        <v>0.22999999999999998</v>
      </c>
      <c r="EU20" s="108">
        <f>'Datos totales'!EU13</f>
        <v>0.90999999999999992</v>
      </c>
      <c r="EV20" s="108">
        <f>'Datos totales'!EV13</f>
        <v>0.19999999999999996</v>
      </c>
      <c r="EW20" s="108">
        <f>'Datos totales'!EW13</f>
        <v>1.0799999999999998</v>
      </c>
      <c r="EX20" s="108">
        <f>'Datos totales'!EX13</f>
        <v>0.33999999999999997</v>
      </c>
      <c r="EY20" s="108"/>
      <c r="EZ20" s="108">
        <f>'Datos totales'!EZ13</f>
        <v>0.41999999999999993</v>
      </c>
      <c r="FF20" s="108">
        <f>'Datos totales'!FF13</f>
        <v>-0.20000000000000007</v>
      </c>
      <c r="FG20" s="108">
        <f>'Datos totales'!FG13</f>
        <v>1.9999999999999907E-2</v>
      </c>
    </row>
    <row r="21" spans="1:168" x14ac:dyDescent="0.2">
      <c r="A21" s="56"/>
      <c r="B21" s="100" t="s">
        <v>233</v>
      </c>
      <c r="C21" s="101"/>
      <c r="D21" s="56"/>
      <c r="E21" s="56"/>
      <c r="F21" s="88"/>
      <c r="G21" s="88"/>
      <c r="H21" s="24"/>
      <c r="I21" s="24"/>
      <c r="J21" s="24"/>
      <c r="K21" s="24"/>
      <c r="L21" s="24"/>
      <c r="M21" s="24"/>
      <c r="N21" s="24"/>
      <c r="O21" s="24"/>
      <c r="P21" s="24"/>
      <c r="Q21" s="106"/>
      <c r="R21" s="106"/>
      <c r="S21" s="106"/>
      <c r="T21" s="106"/>
      <c r="U21" s="102">
        <v>1.5599999999999998</v>
      </c>
      <c r="V21" s="109"/>
      <c r="W21" s="106"/>
      <c r="X21" s="106"/>
      <c r="Y21" s="106"/>
      <c r="Z21" s="106"/>
      <c r="AA21" s="106"/>
      <c r="AB21" s="106"/>
      <c r="AC21" s="106"/>
      <c r="AD21" s="106"/>
      <c r="AE21" s="102">
        <v>2.9999999999999805E-2</v>
      </c>
      <c r="AF21" s="109"/>
      <c r="AG21" s="106"/>
      <c r="AH21" s="106"/>
      <c r="AI21" s="106"/>
      <c r="AJ21" s="106"/>
      <c r="AK21" s="102">
        <v>1.1199999999999999</v>
      </c>
      <c r="AL21" s="109"/>
      <c r="AM21" s="106"/>
      <c r="AN21" s="106"/>
      <c r="AO21" s="106"/>
      <c r="AP21" s="109"/>
      <c r="AQ21" s="109"/>
      <c r="AR21" s="102" t="s">
        <v>86</v>
      </c>
      <c r="AS21" s="102">
        <v>1.27</v>
      </c>
      <c r="AT21" s="109"/>
      <c r="AU21" s="106"/>
      <c r="AV21" s="106"/>
      <c r="AW21" s="106"/>
      <c r="AX21" s="102">
        <v>0.92999999999999994</v>
      </c>
      <c r="AY21" s="109"/>
      <c r="AZ21" s="106"/>
      <c r="BA21" s="106"/>
      <c r="BB21" s="116"/>
      <c r="BC21" s="106"/>
      <c r="BD21" s="108"/>
      <c r="BE21" s="109"/>
      <c r="BF21" s="109"/>
      <c r="BG21" s="109"/>
      <c r="BH21" s="109"/>
      <c r="BI21" s="108"/>
      <c r="BJ21" s="109"/>
      <c r="BK21" s="109"/>
      <c r="BL21" s="109"/>
      <c r="BM21" s="109"/>
      <c r="BN21" s="125">
        <f>'Datos totales'!BN13</f>
        <v>1.29</v>
      </c>
      <c r="BO21" s="126"/>
      <c r="BP21" s="126"/>
      <c r="BQ21" s="126"/>
      <c r="BR21" s="125"/>
      <c r="BS21" s="126"/>
      <c r="BT21" s="126"/>
      <c r="BU21" s="126"/>
      <c r="BV21" s="125">
        <f>'Datos totales'!BV13</f>
        <v>0.21999999999999997</v>
      </c>
      <c r="BW21" s="125">
        <f>'Datos totales'!BW13</f>
        <v>0.47</v>
      </c>
      <c r="BX21" s="126"/>
      <c r="BY21" s="126"/>
      <c r="BZ21" s="126"/>
      <c r="CA21" s="126"/>
      <c r="CB21" s="126"/>
      <c r="CC21" s="125">
        <f>'Datos totales'!CC13</f>
        <v>-0.14000000000000007</v>
      </c>
      <c r="CD21" s="126"/>
      <c r="CE21" s="126"/>
      <c r="CF21" s="126"/>
      <c r="CG21" s="125"/>
      <c r="CH21" s="125"/>
      <c r="CI21" s="109"/>
      <c r="CJ21" s="125">
        <f>'Datos totales'!CJ13</f>
        <v>0.69</v>
      </c>
      <c r="CL21" s="125">
        <f>'Datos totales'!CL13</f>
        <v>0.55000000000000004</v>
      </c>
      <c r="CO21" s="125">
        <f>'Datos totales'!CO13</f>
        <v>0.89999999999999991</v>
      </c>
      <c r="CP21" s="125">
        <f>'Datos totales'!CP13</f>
        <v>0.81</v>
      </c>
      <c r="CR21" s="108">
        <f>'Datos totales'!CR13</f>
        <v>1.59</v>
      </c>
      <c r="CS21" s="108">
        <f>'Datos totales'!CS13</f>
        <v>0.8899999999999999</v>
      </c>
      <c r="CU21" s="108">
        <f>'Datos totales'!CU13</f>
        <v>0.81</v>
      </c>
      <c r="CY21" s="108">
        <f>'Datos totales'!CY13</f>
        <v>0.64999999999999991</v>
      </c>
      <c r="DE21">
        <v>1.08</v>
      </c>
      <c r="DF21" s="108">
        <f>'Datos totales'!DF13</f>
        <v>0.91999999999999993</v>
      </c>
      <c r="DG21" s="108">
        <f>'Datos totales'!DG13</f>
        <v>0.60999999999999988</v>
      </c>
      <c r="DH21" s="108">
        <f>'Datos totales'!DH13</f>
        <v>0.82000000000000006</v>
      </c>
      <c r="DL21" s="108">
        <f>'Datos totales'!DL13</f>
        <v>0.57000000000000006</v>
      </c>
      <c r="DV21" s="108">
        <f>'Datos totales'!DV13</f>
        <v>0.6399999999999999</v>
      </c>
      <c r="DW21" s="108">
        <f>'Datos totales'!DW13</f>
        <v>0.92999999999999994</v>
      </c>
      <c r="EB21" s="108">
        <f>'Datos totales'!EB13</f>
        <v>2.12</v>
      </c>
      <c r="EF21" s="108">
        <f>'Datos totales'!EF13</f>
        <v>1.1399999999999999</v>
      </c>
      <c r="EH21" s="108">
        <f>'Datos totales'!EH13</f>
        <v>0.92999999999999994</v>
      </c>
      <c r="EL21" s="108">
        <f>'Datos totales'!EL13</f>
        <v>1.0799999999999998</v>
      </c>
      <c r="EM21" s="108">
        <f>'Datos totales'!EM13</f>
        <v>1.1199999999999999</v>
      </c>
      <c r="EN21" s="108">
        <f>'Datos totales'!EN13</f>
        <v>1.3299999999999998</v>
      </c>
      <c r="EQ21" s="108">
        <f>'Datos totales'!EQ13</f>
        <v>1.25</v>
      </c>
      <c r="ET21" s="108">
        <f>'Datos totales'!ET13</f>
        <v>1.44</v>
      </c>
      <c r="FA21" s="108">
        <f>'Datos totales'!FA13</f>
        <v>1.31</v>
      </c>
      <c r="FB21" s="108">
        <f>'Datos totales'!FB13</f>
        <v>1.0799999999999998</v>
      </c>
      <c r="FC21" s="108">
        <f>'Datos totales'!FC13</f>
        <v>1.02</v>
      </c>
      <c r="FD21" s="108"/>
      <c r="FE21" s="108">
        <f>'Datos totales'!FE13</f>
        <v>1.0799999999999998</v>
      </c>
      <c r="FH21" s="108">
        <f>'Datos totales'!FH13</f>
        <v>1.18</v>
      </c>
      <c r="FI21" s="108">
        <f>'Datos totales'!FI13</f>
        <v>1.25</v>
      </c>
      <c r="FJ21" s="108">
        <f>'Datos totales'!FJ13</f>
        <v>1.0899999999999999</v>
      </c>
      <c r="FK21" s="108">
        <f>'Datos totales'!FK13</f>
        <v>1.2</v>
      </c>
      <c r="FL21" s="108">
        <f>'Datos totales'!FL13</f>
        <v>1.05</v>
      </c>
    </row>
    <row r="22" spans="1:168" x14ac:dyDescent="0.2">
      <c r="A22" s="56">
        <v>12</v>
      </c>
      <c r="B22" s="100" t="s">
        <v>25</v>
      </c>
      <c r="C22" s="101" t="s">
        <v>30</v>
      </c>
      <c r="D22" s="56">
        <v>189923</v>
      </c>
      <c r="E22" s="56">
        <v>464947</v>
      </c>
      <c r="F22" s="88">
        <v>22</v>
      </c>
      <c r="G22" s="88"/>
      <c r="H22" s="24" t="s">
        <v>15</v>
      </c>
      <c r="I22" s="24"/>
      <c r="J22" s="24"/>
      <c r="K22" s="24"/>
      <c r="L22" s="24"/>
      <c r="M22" s="24"/>
      <c r="N22" s="24"/>
      <c r="O22" s="24"/>
      <c r="P22" s="24"/>
      <c r="Q22" s="103" t="s">
        <v>34</v>
      </c>
      <c r="R22" s="103" t="s">
        <v>34</v>
      </c>
      <c r="S22" s="103" t="s">
        <v>34</v>
      </c>
      <c r="T22" s="103" t="s">
        <v>34</v>
      </c>
      <c r="U22" s="103" t="s">
        <v>34</v>
      </c>
      <c r="V22" s="106" t="s">
        <v>34</v>
      </c>
      <c r="W22" s="103" t="s">
        <v>34</v>
      </c>
      <c r="X22" s="103" t="s">
        <v>34</v>
      </c>
      <c r="Y22" s="103" t="s">
        <v>34</v>
      </c>
      <c r="Z22" s="103" t="s">
        <v>34</v>
      </c>
      <c r="AA22" s="103" t="s">
        <v>34</v>
      </c>
      <c r="AB22" s="103" t="s">
        <v>34</v>
      </c>
      <c r="AC22" s="103" t="s">
        <v>34</v>
      </c>
      <c r="AD22" s="103" t="s">
        <v>34</v>
      </c>
      <c r="AE22" s="103" t="s">
        <v>34</v>
      </c>
      <c r="AF22" s="103" t="s">
        <v>34</v>
      </c>
      <c r="AG22" s="103" t="s">
        <v>34</v>
      </c>
      <c r="AH22" s="106" t="s">
        <v>34</v>
      </c>
      <c r="AI22" s="106" t="s">
        <v>34</v>
      </c>
      <c r="AJ22" s="106" t="s">
        <v>34</v>
      </c>
      <c r="AK22" s="106" t="s">
        <v>34</v>
      </c>
      <c r="AL22" s="106" t="s">
        <v>34</v>
      </c>
      <c r="AM22" s="106" t="s">
        <v>34</v>
      </c>
      <c r="AN22" s="106" t="s">
        <v>34</v>
      </c>
      <c r="AO22" s="106" t="s">
        <v>34</v>
      </c>
      <c r="AP22" s="109" t="s">
        <v>34</v>
      </c>
      <c r="AQ22" s="109" t="s">
        <v>34</v>
      </c>
      <c r="AR22" s="109" t="s">
        <v>34</v>
      </c>
      <c r="AS22" s="103" t="s">
        <v>34</v>
      </c>
      <c r="AT22" s="106" t="s">
        <v>34</v>
      </c>
      <c r="AU22" s="106" t="s">
        <v>34</v>
      </c>
      <c r="AV22" s="106" t="s">
        <v>34</v>
      </c>
      <c r="AW22" s="106" t="s">
        <v>34</v>
      </c>
      <c r="AX22" s="106" t="s">
        <v>34</v>
      </c>
      <c r="AY22" s="106" t="s">
        <v>34</v>
      </c>
      <c r="AZ22" s="106" t="s">
        <v>34</v>
      </c>
      <c r="BA22" s="106" t="s">
        <v>34</v>
      </c>
      <c r="BB22" s="120" t="s">
        <v>34</v>
      </c>
      <c r="BC22" s="106" t="s">
        <v>34</v>
      </c>
      <c r="BD22" s="108" t="s">
        <v>34</v>
      </c>
      <c r="BE22" s="109" t="s">
        <v>34</v>
      </c>
      <c r="BF22" s="109" t="s">
        <v>34</v>
      </c>
      <c r="BG22" s="109" t="s">
        <v>34</v>
      </c>
      <c r="BH22" s="109" t="s">
        <v>34</v>
      </c>
      <c r="BI22" s="108" t="s">
        <v>34</v>
      </c>
      <c r="BJ22" s="109" t="s">
        <v>34</v>
      </c>
      <c r="BK22" s="109" t="s">
        <v>34</v>
      </c>
      <c r="BL22" s="109" t="s">
        <v>34</v>
      </c>
      <c r="BM22" s="109" t="s">
        <v>34</v>
      </c>
      <c r="BN22" s="109" t="str">
        <f>'Datos totales'!BN14</f>
        <v>Sin línea de aire</v>
      </c>
      <c r="BO22" s="109" t="str">
        <f>'Datos totales'!BO14</f>
        <v>Sin línea de aire</v>
      </c>
      <c r="BP22" s="109" t="str">
        <f>'Datos totales'!BP14</f>
        <v>Sin línea de aire</v>
      </c>
      <c r="BQ22" s="109"/>
      <c r="BR22" s="109" t="str">
        <f>'Datos totales'!BR14</f>
        <v>Sin línea de aire</v>
      </c>
      <c r="BS22" s="109" t="str">
        <f>'Datos totales'!BS14</f>
        <v>Sin línea de aire</v>
      </c>
      <c r="BT22" s="109" t="str">
        <f>'Datos totales'!BT14</f>
        <v>Sin línea de aire</v>
      </c>
      <c r="BU22" s="109" t="str">
        <f>'Datos totales'!BU14</f>
        <v>Sin línea de aire</v>
      </c>
      <c r="BV22" s="109" t="str">
        <f>'Datos totales'!BV14</f>
        <v>Sin línea de aire</v>
      </c>
      <c r="BW22" s="109" t="str">
        <f>'Datos totales'!BW14</f>
        <v>Sin línea de aire</v>
      </c>
      <c r="BX22" s="109" t="str">
        <f>'Datos totales'!BX14</f>
        <v>Sin línea de aire</v>
      </c>
      <c r="BY22" s="109" t="str">
        <f>'Datos totales'!BY14</f>
        <v>Sin línea de aire</v>
      </c>
      <c r="BZ22" s="109" t="str">
        <f>'Datos totales'!BZ14</f>
        <v>Sin línea de aire</v>
      </c>
      <c r="CA22" s="109" t="str">
        <f>'Datos totales'!CA14</f>
        <v>Sin línea de aire</v>
      </c>
      <c r="CB22" s="109" t="str">
        <f>'Datos totales'!CB14</f>
        <v>Sin línea de aire</v>
      </c>
      <c r="CC22" s="109" t="str">
        <f>'Datos totales'!CC14</f>
        <v>Sin línea de aire</v>
      </c>
      <c r="CD22" s="109" t="str">
        <f>'Datos totales'!CD14</f>
        <v>Sin línea de aire</v>
      </c>
      <c r="CE22" s="109" t="str">
        <f>'Datos totales'!CE14</f>
        <v>Sin línea de aire</v>
      </c>
      <c r="CF22" s="109" t="str">
        <f>'Datos totales'!CF14</f>
        <v>Sin línea de aire</v>
      </c>
      <c r="CG22" s="109" t="str">
        <f>'Datos totales'!CG14</f>
        <v>Sin línea de aire</v>
      </c>
      <c r="CH22" s="109" t="str">
        <f>'Datos totales'!CH14</f>
        <v>Sin línea de aire</v>
      </c>
      <c r="CI22" s="109" t="str">
        <f>'Datos totales'!CI14</f>
        <v>Sin línea de aire</v>
      </c>
      <c r="CJ22" s="109" t="str">
        <f>'Datos totales'!CJ14</f>
        <v>Sin línea de aire</v>
      </c>
      <c r="CM22" s="108" t="str">
        <f>'Datos totales'!CM14</f>
        <v>Sin línea de aire</v>
      </c>
      <c r="CN22" s="108" t="str">
        <f>'Datos totales'!CN14</f>
        <v>Sin línea de aire</v>
      </c>
      <c r="CO22" s="108" t="str">
        <f>'Datos totales'!CO14</f>
        <v>Sin línea de aire</v>
      </c>
      <c r="CP22" s="125" t="str">
        <f>'Datos totales'!CP14</f>
        <v>Sin línea de aire</v>
      </c>
      <c r="CQ22" s="108" t="str">
        <f>'Datos totales'!CQ14</f>
        <v>Sin línea de aire</v>
      </c>
      <c r="CR22" s="108" t="str">
        <f>'Datos totales'!CR14</f>
        <v>Sin línea de aire</v>
      </c>
      <c r="CS22" s="108" t="str">
        <f>'Datos totales'!CS14</f>
        <v>Sin línea de aire</v>
      </c>
      <c r="CT22" s="108" t="str">
        <f>'Datos totales'!CT14</f>
        <v>Sin línea de aire</v>
      </c>
      <c r="CU22" s="108" t="str">
        <f>'Datos totales'!CU14</f>
        <v>Sin línea de aire</v>
      </c>
      <c r="CV22" s="108" t="str">
        <f>'Datos totales'!CV14</f>
        <v>Sin línea de aire</v>
      </c>
      <c r="CW22" s="108" t="str">
        <f>'Datos totales'!CW14</f>
        <v>Sin línea de aire</v>
      </c>
      <c r="CX22" s="108" t="str">
        <f>'Datos totales'!CX14</f>
        <v>Sin línea de aire</v>
      </c>
      <c r="CY22" s="108" t="str">
        <f>'Datos totales'!CY14</f>
        <v>Sin línea de aire</v>
      </c>
      <c r="CZ22" s="108" t="str">
        <f>'Datos totales'!CZ14</f>
        <v>Sin línea de aire</v>
      </c>
      <c r="DA22" s="108" t="str">
        <f>'Datos totales'!DA14</f>
        <v>Sin línea de aire</v>
      </c>
      <c r="DB22" s="108" t="str">
        <f>'Datos totales'!DB14</f>
        <v>Sin línea de aire</v>
      </c>
      <c r="DC22" s="108" t="str">
        <f>'Datos totales'!DC14</f>
        <v>Sin línea de aire</v>
      </c>
      <c r="DD22" s="108" t="str">
        <f>'Datos totales'!DD14</f>
        <v>Sin línea de aire</v>
      </c>
      <c r="DE22" s="108" t="str">
        <f>'Datos totales'!DE14</f>
        <v>Sin línea de aire</v>
      </c>
      <c r="DF22" s="108" t="str">
        <f>'Datos totales'!DF14</f>
        <v>Sin línea de aire</v>
      </c>
      <c r="DG22" s="108" t="str">
        <f>'Datos totales'!DG14</f>
        <v>Sin línea de aire</v>
      </c>
      <c r="DH22" s="108" t="str">
        <f>'Datos totales'!DH14</f>
        <v>Sin línea de aire</v>
      </c>
      <c r="DI22" s="108" t="str">
        <f>'Datos totales'!DI14</f>
        <v>Sin línea de aire</v>
      </c>
      <c r="DJ22" s="108" t="str">
        <f>'Datos totales'!DJ14</f>
        <v>Sin línea de aire</v>
      </c>
      <c r="DK22" s="108" t="str">
        <f>'Datos totales'!DK14</f>
        <v>Sin línea de aire</v>
      </c>
      <c r="DL22" s="108" t="str">
        <f>'Datos totales'!DL14</f>
        <v>Sin línea de aire</v>
      </c>
      <c r="DM22" s="108" t="str">
        <f>'Datos totales'!DM14</f>
        <v>Sin línea de aire</v>
      </c>
      <c r="DN22" s="108" t="str">
        <f>'Datos totales'!DN14</f>
        <v>Sin línea de aire</v>
      </c>
      <c r="DO22" s="108" t="str">
        <f>'Datos totales'!DO14</f>
        <v>Sin línea de aire</v>
      </c>
      <c r="DP22" s="108" t="str">
        <f>'Datos totales'!DP14</f>
        <v>Sin línea de aire</v>
      </c>
      <c r="DQ22" s="108" t="str">
        <f>'Datos totales'!DQ14</f>
        <v>Sin línea de aire</v>
      </c>
      <c r="DR22" s="108" t="str">
        <f>'Datos totales'!DR14</f>
        <v>Sin línea de aire</v>
      </c>
      <c r="DS22" s="108" t="str">
        <f>'Datos totales'!DS14</f>
        <v>Sin línea de aire</v>
      </c>
      <c r="DT22" s="108" t="str">
        <f>'Datos totales'!DT14</f>
        <v>Sin línea de aire</v>
      </c>
      <c r="DU22" s="108" t="str">
        <f>'Datos totales'!DU14</f>
        <v>Sin línea de aire</v>
      </c>
      <c r="DV22" s="108" t="str">
        <f>'Datos totales'!DV14</f>
        <v>Sin línea de aire</v>
      </c>
      <c r="DW22" s="108" t="str">
        <f>'Datos totales'!DW14</f>
        <v>Sin línea de aire</v>
      </c>
      <c r="DX22" s="108" t="str">
        <f>'Datos totales'!DX14</f>
        <v>Sin línea de aire</v>
      </c>
      <c r="DY22" s="108" t="str">
        <f>'Datos totales'!DY14</f>
        <v>Sin línea de aire</v>
      </c>
    </row>
    <row r="23" spans="1:168" x14ac:dyDescent="0.2">
      <c r="A23" s="56">
        <v>13</v>
      </c>
      <c r="B23" s="100" t="s">
        <v>26</v>
      </c>
      <c r="C23" s="101" t="s">
        <v>35</v>
      </c>
      <c r="D23" s="56">
        <v>189801</v>
      </c>
      <c r="E23" s="56">
        <v>465079</v>
      </c>
      <c r="F23" s="88">
        <v>24</v>
      </c>
      <c r="G23" s="88"/>
      <c r="H23" s="24">
        <v>0.4</v>
      </c>
      <c r="I23" s="24"/>
      <c r="J23" s="24"/>
      <c r="K23" s="24"/>
      <c r="L23" s="24"/>
      <c r="M23" s="24"/>
      <c r="N23" s="24"/>
      <c r="O23" s="24"/>
      <c r="P23" s="24"/>
      <c r="Q23" s="103">
        <v>1.2000000000000002</v>
      </c>
      <c r="R23" s="103">
        <v>0.54999999999999993</v>
      </c>
      <c r="S23" s="103" t="s">
        <v>40</v>
      </c>
      <c r="T23" s="103">
        <v>1.56</v>
      </c>
      <c r="U23" s="103" t="s">
        <v>45</v>
      </c>
      <c r="V23" s="106" t="s">
        <v>48</v>
      </c>
      <c r="W23" s="103" t="s">
        <v>49</v>
      </c>
      <c r="X23" s="103" t="s">
        <v>49</v>
      </c>
      <c r="Y23" s="103" t="s">
        <v>49</v>
      </c>
      <c r="Z23" s="103" t="s">
        <v>49</v>
      </c>
      <c r="AA23" s="103" t="s">
        <v>49</v>
      </c>
      <c r="AB23" s="103" t="s">
        <v>49</v>
      </c>
      <c r="AC23" s="103" t="s">
        <v>49</v>
      </c>
      <c r="AD23" s="103" t="s">
        <v>49</v>
      </c>
      <c r="AE23" s="103" t="s">
        <v>49</v>
      </c>
      <c r="AF23" s="103" t="s">
        <v>49</v>
      </c>
      <c r="AG23" s="103" t="s">
        <v>49</v>
      </c>
      <c r="AH23" s="106" t="s">
        <v>49</v>
      </c>
      <c r="AI23" s="106" t="s">
        <v>49</v>
      </c>
      <c r="AJ23" s="106" t="s">
        <v>49</v>
      </c>
      <c r="AK23" s="106" t="s">
        <v>49</v>
      </c>
      <c r="AL23" s="106" t="s">
        <v>49</v>
      </c>
      <c r="AM23" s="106" t="s">
        <v>49</v>
      </c>
      <c r="AN23" s="106" t="s">
        <v>49</v>
      </c>
      <c r="AO23" s="106" t="s">
        <v>49</v>
      </c>
      <c r="AP23" s="109" t="s">
        <v>49</v>
      </c>
      <c r="AQ23" s="109" t="s">
        <v>49</v>
      </c>
      <c r="AR23" s="109" t="s">
        <v>49</v>
      </c>
      <c r="AS23" s="103" t="s">
        <v>49</v>
      </c>
      <c r="AT23" s="106" t="s">
        <v>49</v>
      </c>
      <c r="AU23" s="106" t="s">
        <v>49</v>
      </c>
      <c r="AV23" s="106" t="s">
        <v>49</v>
      </c>
      <c r="AW23" s="106" t="s">
        <v>49</v>
      </c>
      <c r="AX23" s="106" t="s">
        <v>49</v>
      </c>
      <c r="AY23" s="106" t="s">
        <v>49</v>
      </c>
      <c r="AZ23" s="106" t="s">
        <v>49</v>
      </c>
      <c r="BA23" s="106" t="s">
        <v>49</v>
      </c>
      <c r="BB23" s="120" t="s">
        <v>49</v>
      </c>
      <c r="BC23" s="106" t="s">
        <v>49</v>
      </c>
      <c r="BD23" s="108" t="s">
        <v>49</v>
      </c>
      <c r="BE23" s="109" t="s">
        <v>49</v>
      </c>
      <c r="BF23" s="109" t="s">
        <v>49</v>
      </c>
      <c r="BG23" s="109" t="s">
        <v>49</v>
      </c>
      <c r="BH23" s="109" t="s">
        <v>49</v>
      </c>
      <c r="BI23" s="108" t="s">
        <v>49</v>
      </c>
      <c r="BJ23" s="109" t="s">
        <v>49</v>
      </c>
      <c r="BK23" s="109" t="s">
        <v>49</v>
      </c>
      <c r="BL23" s="109" t="s">
        <v>49</v>
      </c>
      <c r="BM23" s="109" t="s">
        <v>49</v>
      </c>
      <c r="BN23" s="109" t="str">
        <f>'Datos totales'!BN15</f>
        <v>Cerrado con llave</v>
      </c>
      <c r="BO23" s="109" t="str">
        <f>'Datos totales'!BO15</f>
        <v>Cerrado con llave</v>
      </c>
      <c r="BP23" s="109" t="str">
        <f>'Datos totales'!BP15</f>
        <v>Cerrado con llave</v>
      </c>
      <c r="BQ23" s="109"/>
      <c r="BR23" s="109" t="str">
        <f>'Datos totales'!BR15</f>
        <v>Cerrado con llave</v>
      </c>
      <c r="BS23" s="109" t="str">
        <f>'Datos totales'!BS15</f>
        <v>Cerrado con llave</v>
      </c>
      <c r="BT23" s="109" t="str">
        <f>'Datos totales'!BT15</f>
        <v>Cerrado con llave</v>
      </c>
      <c r="BU23" s="109" t="str">
        <f>'Datos totales'!BU15</f>
        <v>Cerrado con llave</v>
      </c>
      <c r="BV23" s="109" t="str">
        <f>'Datos totales'!BV15</f>
        <v>Cerrado con llave</v>
      </c>
      <c r="BW23" s="109" t="str">
        <f>'Datos totales'!BW15</f>
        <v>Cerrado con llave</v>
      </c>
      <c r="BX23" s="109" t="str">
        <f>'Datos totales'!BX15</f>
        <v>Cerrado con llave</v>
      </c>
      <c r="BY23" s="109" t="str">
        <f>'Datos totales'!BY15</f>
        <v>Cerrado con llave</v>
      </c>
      <c r="BZ23" s="109" t="str">
        <f>'Datos totales'!BZ15</f>
        <v>Cerrado con llave</v>
      </c>
      <c r="CA23" s="109" t="str">
        <f>'Datos totales'!CA15</f>
        <v>Cerrado con llave</v>
      </c>
      <c r="CB23" s="109" t="str">
        <f>'Datos totales'!CB15</f>
        <v>Cerrado con llave</v>
      </c>
      <c r="CC23" s="109" t="str">
        <f>'Datos totales'!CC15</f>
        <v>Cerrado con llave</v>
      </c>
      <c r="CD23" s="109" t="str">
        <f>'Datos totales'!CD15</f>
        <v>Cerrado con llave</v>
      </c>
      <c r="CE23" s="109" t="str">
        <f>'Datos totales'!CE15</f>
        <v>Cerrado con llave</v>
      </c>
      <c r="CF23" s="109" t="str">
        <f>'Datos totales'!CF15</f>
        <v>Cerrado con llave</v>
      </c>
      <c r="CG23" s="109" t="str">
        <f>'Datos totales'!CG15</f>
        <v>Cerrado con llave</v>
      </c>
      <c r="CH23" s="109" t="str">
        <f>'Datos totales'!CH15</f>
        <v>Cerrado con llave</v>
      </c>
      <c r="CI23" s="109" t="str">
        <f>'Datos totales'!CI15</f>
        <v>Cerrado con llave</v>
      </c>
      <c r="CJ23" s="109" t="str">
        <f>'Datos totales'!CJ15</f>
        <v>Cerrado con llave</v>
      </c>
      <c r="CM23" s="108" t="str">
        <f>'Datos totales'!CM15</f>
        <v>Cerrado con llave</v>
      </c>
      <c r="CN23" s="108" t="str">
        <f>'Datos totales'!CN15</f>
        <v>Cerrado con llave</v>
      </c>
      <c r="CO23" s="108" t="str">
        <f>'Datos totales'!CO15</f>
        <v>Cerrado con llave</v>
      </c>
      <c r="CP23" s="125" t="str">
        <f>'Datos totales'!CP15</f>
        <v>Cerrado con llave</v>
      </c>
      <c r="CQ23" s="108" t="str">
        <f>'Datos totales'!CQ15</f>
        <v>Cerrado con llave</v>
      </c>
      <c r="CR23" s="108" t="str">
        <f>'Datos totales'!CR15</f>
        <v>Cerrado con llave</v>
      </c>
      <c r="CS23" s="108" t="str">
        <f>'Datos totales'!CS15</f>
        <v>Cerrado con llave</v>
      </c>
      <c r="CT23" s="108" t="str">
        <f>'Datos totales'!CT15</f>
        <v>Cerrado con llave</v>
      </c>
      <c r="CU23" s="108" t="str">
        <f>'Datos totales'!CU15</f>
        <v>Cerrado con llave</v>
      </c>
      <c r="CV23" s="108" t="str">
        <f>'Datos totales'!CV15</f>
        <v>Cerrado con llave</v>
      </c>
      <c r="CW23" s="108" t="str">
        <f>'Datos totales'!CW15</f>
        <v>Cerrado con llave</v>
      </c>
      <c r="CX23" s="108" t="str">
        <f>'Datos totales'!CX15</f>
        <v>Cerrado con llave</v>
      </c>
      <c r="CY23" s="108" t="str">
        <f>'Datos totales'!CY15</f>
        <v>Cerrado con llave</v>
      </c>
      <c r="CZ23" s="108" t="str">
        <f>'Datos totales'!CZ15</f>
        <v>Cerrado con llave</v>
      </c>
      <c r="DA23" s="108" t="str">
        <f>'Datos totales'!DA15</f>
        <v>Cerrado con llave</v>
      </c>
      <c r="DB23" s="108" t="str">
        <f>'Datos totales'!DB15</f>
        <v>Cerrado con llave</v>
      </c>
      <c r="DC23" s="108" t="str">
        <f>'Datos totales'!DC15</f>
        <v>Cerrado con llave</v>
      </c>
      <c r="DD23" s="108" t="str">
        <f>'Datos totales'!DD15</f>
        <v>Cerrado con llave</v>
      </c>
      <c r="DE23" s="108" t="str">
        <f>'Datos totales'!DE15</f>
        <v>Cerrado con llave</v>
      </c>
      <c r="DF23" s="108" t="str">
        <f>'Datos totales'!DF15</f>
        <v>Cerrado con llave</v>
      </c>
      <c r="DG23" s="108" t="str">
        <f>'Datos totales'!DG15</f>
        <v>Cerrado con llave</v>
      </c>
      <c r="DH23" s="108" t="str">
        <f>'Datos totales'!DH15</f>
        <v>Cerrado con llave</v>
      </c>
      <c r="DI23" s="108" t="str">
        <f>'Datos totales'!DI15</f>
        <v>Cerrado con llave</v>
      </c>
      <c r="DJ23" s="108" t="str">
        <f>'Datos totales'!DJ15</f>
        <v>Cerrado con llave</v>
      </c>
      <c r="DK23" s="108" t="str">
        <f>'Datos totales'!DK15</f>
        <v>Cerrado con llave</v>
      </c>
      <c r="DL23" s="108" t="str">
        <f>'Datos totales'!DL15</f>
        <v>Cerrado con llave</v>
      </c>
      <c r="DM23" s="108" t="str">
        <f>'Datos totales'!DM15</f>
        <v>Cerrado con llave</v>
      </c>
      <c r="DN23" s="108" t="str">
        <f>'Datos totales'!DN15</f>
        <v>Cerrado con llave</v>
      </c>
      <c r="DO23" s="108" t="str">
        <f>'Datos totales'!DO15</f>
        <v>Cerrado con llave</v>
      </c>
      <c r="DP23" s="108" t="str">
        <f>'Datos totales'!DP15</f>
        <v>Cerrado con llave</v>
      </c>
      <c r="DQ23" s="108" t="str">
        <f>'Datos totales'!DQ15</f>
        <v>Cerrado con llave</v>
      </c>
      <c r="DR23" s="108" t="str">
        <f>'Datos totales'!DR15</f>
        <v>Cerrado con llave</v>
      </c>
      <c r="DS23" s="108" t="str">
        <f>'Datos totales'!DS15</f>
        <v>Cerrado con llave</v>
      </c>
      <c r="DT23" s="108" t="str">
        <f>'Datos totales'!DT15</f>
        <v>Cerrado con llave</v>
      </c>
      <c r="DU23" s="108" t="str">
        <f>'Datos totales'!DU15</f>
        <v>Cerrado con llave</v>
      </c>
      <c r="DV23" s="108" t="str">
        <f>'Datos totales'!DV15</f>
        <v>Cerrado con llave</v>
      </c>
      <c r="DW23" s="108" t="str">
        <f>'Datos totales'!DW15</f>
        <v>Cerrado con llave</v>
      </c>
      <c r="DX23" s="108" t="str">
        <f>'Datos totales'!DX15</f>
        <v>Cerrado con llave</v>
      </c>
      <c r="DY23" s="108" t="str">
        <f>'Datos totales'!DY15</f>
        <v>Cerrado con llave</v>
      </c>
    </row>
    <row r="24" spans="1:168" ht="25.5" x14ac:dyDescent="0.2">
      <c r="A24" s="56">
        <v>14</v>
      </c>
      <c r="B24" s="100" t="s">
        <v>232</v>
      </c>
      <c r="C24" s="101" t="s">
        <v>30</v>
      </c>
      <c r="D24" s="56">
        <v>188953</v>
      </c>
      <c r="E24" s="56">
        <v>468719</v>
      </c>
      <c r="F24" s="88"/>
      <c r="G24" s="88"/>
      <c r="H24" s="24">
        <v>0.56000000000000005</v>
      </c>
      <c r="I24" s="24"/>
      <c r="J24" s="24"/>
      <c r="K24" s="24"/>
      <c r="L24" s="24"/>
      <c r="M24" s="24"/>
      <c r="N24" s="24"/>
      <c r="O24" s="24"/>
      <c r="P24" s="24"/>
      <c r="Q24" s="103"/>
      <c r="R24" s="104"/>
      <c r="S24" s="103"/>
      <c r="T24" s="103"/>
      <c r="U24" s="103"/>
      <c r="V24" s="106"/>
      <c r="W24" s="104"/>
      <c r="X24" s="104"/>
      <c r="Y24" s="103"/>
      <c r="Z24" s="104"/>
      <c r="AA24" s="103"/>
      <c r="AB24" s="103"/>
      <c r="AC24" s="103"/>
      <c r="AD24" s="104"/>
      <c r="AE24" s="103"/>
      <c r="AF24" s="103"/>
      <c r="AG24" s="102"/>
      <c r="AH24" s="102"/>
      <c r="AI24" s="106"/>
      <c r="AJ24" s="102"/>
      <c r="AK24" s="106">
        <v>9.2999999999999989</v>
      </c>
      <c r="AM24" s="109">
        <v>6.3000000000000007</v>
      </c>
      <c r="AP24" s="109">
        <v>6.27</v>
      </c>
      <c r="AQ24" s="109">
        <v>8.129999999999999</v>
      </c>
      <c r="AR24" s="109">
        <v>6.3599999999999994</v>
      </c>
      <c r="BC24" s="109">
        <v>9.64</v>
      </c>
      <c r="BD24" s="108">
        <v>6.84</v>
      </c>
      <c r="BH24" s="108">
        <v>6.48</v>
      </c>
      <c r="BI24" s="108">
        <v>6.57</v>
      </c>
      <c r="BK24" s="109">
        <v>6.6300000000000008</v>
      </c>
      <c r="BL24" s="109">
        <v>6.48</v>
      </c>
      <c r="BN24" s="108">
        <f>'Datos totales'!BN16</f>
        <v>6.2200000000000006</v>
      </c>
      <c r="BQ24" s="126"/>
      <c r="BR24" s="126">
        <f>'Datos totales'!BR16</f>
        <v>6.4399999999999995</v>
      </c>
      <c r="BZ24" s="126">
        <f>'Datos totales'!BZ16</f>
        <v>3.37</v>
      </c>
      <c r="CA24" s="126">
        <f>'Datos totales'!CA16</f>
        <v>5.83</v>
      </c>
      <c r="CB24" s="126">
        <f>'Datos totales'!CB16</f>
        <v>5.8699999999999992</v>
      </c>
      <c r="CC24" s="126">
        <f>'Datos totales'!CC16</f>
        <v>5.9399999999999995</v>
      </c>
      <c r="CH24" s="126">
        <f>'Datos totales'!CH16</f>
        <v>5.6999999999999993</v>
      </c>
      <c r="CI24" s="109"/>
      <c r="CN24" s="108">
        <f>'Datos totales'!CN16</f>
        <v>6.34</v>
      </c>
      <c r="CP24" s="125">
        <f>'Datos totales'!CP16</f>
        <v>5.6199999999999992</v>
      </c>
      <c r="CX24" s="108">
        <f>'Datos totales'!CX16</f>
        <v>6.2799999999999994</v>
      </c>
      <c r="CY24" s="108">
        <f>'Datos totales'!CY16</f>
        <v>6.2799999999999994</v>
      </c>
      <c r="DA24" s="108">
        <f>'Datos totales'!DA16</f>
        <v>6.43</v>
      </c>
      <c r="DB24" s="108">
        <f>'Datos totales'!DB16</f>
        <v>6.6199999999999992</v>
      </c>
      <c r="DI24" s="108">
        <f>'Datos totales'!DI16</f>
        <v>15.4</v>
      </c>
      <c r="DK24" s="108">
        <f>'Datos totales'!DK16</f>
        <v>6.2799999999999994</v>
      </c>
      <c r="DM24" s="108">
        <f>'Datos totales'!DM16</f>
        <v>6.4399999999999995</v>
      </c>
      <c r="DS24" s="108">
        <f>'Datos totales'!DS16</f>
        <v>13.729999999999999</v>
      </c>
      <c r="DW24" s="108">
        <f>'Datos totales'!DW16</f>
        <v>5.98</v>
      </c>
      <c r="DY24" s="108">
        <f>'Datos totales'!DY16</f>
        <v>6.08</v>
      </c>
      <c r="EI24" s="108">
        <f>'Datos totales'!EI16</f>
        <v>11.44</v>
      </c>
      <c r="EJ24" s="108">
        <f>'Datos totales'!EJ16</f>
        <v>6.6</v>
      </c>
      <c r="EM24" s="108">
        <f>'Datos totales'!EM16</f>
        <v>10.639999999999999</v>
      </c>
      <c r="FA24" s="108">
        <f>'Datos totales'!FA16</f>
        <v>6.98</v>
      </c>
      <c r="FB24" s="108">
        <f>'Datos totales'!FB16</f>
        <v>6.52</v>
      </c>
      <c r="FC24" s="108">
        <f>'Datos totales'!FC16</f>
        <v>6.6099999999999994</v>
      </c>
      <c r="FD24" s="108"/>
      <c r="FF24" s="108">
        <f>'Datos totales'!FF16</f>
        <v>6.27</v>
      </c>
      <c r="FG24" s="108">
        <f>'Datos totales'!FG16</f>
        <v>6.5399999999999991</v>
      </c>
      <c r="FH24" s="108">
        <f>'Datos totales'!FH16</f>
        <v>6.6199999999999992</v>
      </c>
      <c r="FL24" s="108">
        <f>'Datos totales'!FL16</f>
        <v>6.7799999999999994</v>
      </c>
    </row>
    <row r="25" spans="1:168" ht="25.5" x14ac:dyDescent="0.2">
      <c r="A25" s="144"/>
      <c r="B25" s="100" t="s">
        <v>232</v>
      </c>
      <c r="C25" s="145"/>
      <c r="D25" s="144"/>
      <c r="E25" s="144"/>
      <c r="F25" s="146"/>
      <c r="G25" s="146"/>
      <c r="H25" s="147"/>
      <c r="I25" s="147"/>
      <c r="J25" s="147"/>
      <c r="K25" s="147"/>
      <c r="L25" s="147"/>
      <c r="M25" s="147"/>
      <c r="N25" s="147"/>
      <c r="O25" s="147"/>
      <c r="P25" s="147"/>
      <c r="Q25" s="148"/>
      <c r="R25" s="149"/>
      <c r="S25" s="148"/>
      <c r="T25" s="148"/>
      <c r="U25" s="148"/>
      <c r="V25" s="150"/>
      <c r="W25" s="149"/>
      <c r="X25" s="149"/>
      <c r="Y25" s="148"/>
      <c r="Z25" s="149"/>
      <c r="AA25" s="148"/>
      <c r="AB25" s="148"/>
      <c r="AC25" s="148"/>
      <c r="AD25" s="149"/>
      <c r="AE25" s="148"/>
      <c r="AF25" s="148"/>
      <c r="AG25" s="151"/>
      <c r="AH25" s="151"/>
      <c r="AI25" s="150"/>
      <c r="AJ25" s="151"/>
      <c r="AK25" s="150"/>
      <c r="AL25" s="102">
        <v>8.74</v>
      </c>
      <c r="AM25" s="152"/>
      <c r="AN25" s="102">
        <v>9.2999999999999989</v>
      </c>
      <c r="AO25" s="110">
        <v>8.9499999999999993</v>
      </c>
      <c r="AP25" s="152"/>
      <c r="AQ25" s="152"/>
      <c r="AR25" s="152"/>
      <c r="AS25" s="102">
        <v>6.6999999999999993</v>
      </c>
      <c r="AT25" s="102">
        <v>7.66</v>
      </c>
      <c r="AU25" s="102">
        <v>9.68</v>
      </c>
      <c r="AV25" s="102">
        <v>6.8599999999999994</v>
      </c>
      <c r="AW25" s="102">
        <v>11.84</v>
      </c>
      <c r="AX25" s="102">
        <v>8.74</v>
      </c>
      <c r="AY25" s="102">
        <v>10.59</v>
      </c>
      <c r="AZ25" s="102">
        <v>8.379999999999999</v>
      </c>
      <c r="BA25" s="110">
        <v>7.59</v>
      </c>
      <c r="BB25" s="102">
        <v>8.5500000000000007</v>
      </c>
      <c r="BC25" s="152"/>
      <c r="BD25" s="143"/>
      <c r="BE25" s="125">
        <v>8.43</v>
      </c>
      <c r="BF25" s="125">
        <v>9.1999999999999993</v>
      </c>
      <c r="BG25" s="125">
        <v>9.51</v>
      </c>
      <c r="BH25" s="143"/>
      <c r="BI25" s="143"/>
      <c r="BJ25" s="125">
        <v>9.7799999999999994</v>
      </c>
      <c r="BK25" s="152"/>
      <c r="BL25" s="152"/>
      <c r="BM25" s="125">
        <v>8.7199999999999989</v>
      </c>
      <c r="BN25" s="143"/>
      <c r="BO25" s="125">
        <f>'Datos totales'!BO16</f>
        <v>8.7299999999999986</v>
      </c>
      <c r="BP25" s="125">
        <f>'Datos totales'!BP16</f>
        <v>7.1300000000000008</v>
      </c>
      <c r="BQ25" s="154"/>
      <c r="BR25" s="153"/>
      <c r="BS25" s="125">
        <f>'Datos totales'!BS16</f>
        <v>9.32</v>
      </c>
      <c r="BT25" s="125">
        <f>'Datos totales'!BT16</f>
        <v>11.559999999999999</v>
      </c>
      <c r="BU25" s="125">
        <f>'Datos totales'!BU16</f>
        <v>9.7799999999999994</v>
      </c>
      <c r="BV25" s="125">
        <f>'Datos totales'!BV16</f>
        <v>11.59</v>
      </c>
      <c r="BW25" s="125">
        <f>'Datos totales'!BW16</f>
        <v>8.59</v>
      </c>
      <c r="BX25" s="125">
        <f>'Datos totales'!BX16</f>
        <v>8.6999999999999993</v>
      </c>
      <c r="BY25" s="125">
        <f>'Datos totales'!BY16</f>
        <v>8.5399999999999991</v>
      </c>
      <c r="BZ25" s="126"/>
      <c r="CA25" s="126"/>
      <c r="CB25" s="126"/>
      <c r="CC25" s="126"/>
      <c r="CD25" s="125">
        <f>'Datos totales'!CD16</f>
        <v>8.0399999999999991</v>
      </c>
      <c r="CE25" s="125">
        <f>'Datos totales'!CE16</f>
        <v>8.6999999999999993</v>
      </c>
      <c r="CF25" s="125">
        <f>'Datos totales'!CF16</f>
        <v>8.9699999999999989</v>
      </c>
      <c r="CG25" s="125">
        <f>'Datos totales'!CG16</f>
        <v>9.65</v>
      </c>
      <c r="CH25" s="125"/>
      <c r="CI25" s="109"/>
      <c r="CJ25" s="125">
        <f>'Datos totales'!CJ16</f>
        <v>13.44</v>
      </c>
      <c r="CL25" s="125">
        <f>'Datos totales'!CL16</f>
        <v>9.9499999999999993</v>
      </c>
      <c r="CM25" s="108">
        <f>'Datos totales'!CM16</f>
        <v>10.34</v>
      </c>
      <c r="CO25" s="125">
        <f>'Datos totales'!CO16</f>
        <v>17.53</v>
      </c>
      <c r="CQ25" s="108">
        <f>'Datos totales'!CQ16</f>
        <v>15.04</v>
      </c>
      <c r="CR25" s="108">
        <f>'Datos totales'!CR16</f>
        <v>13.5</v>
      </c>
      <c r="CS25" s="108">
        <f>'Datos totales'!CS16</f>
        <v>17.8</v>
      </c>
      <c r="CT25" s="108">
        <f>'Datos totales'!CT16</f>
        <v>17.8</v>
      </c>
      <c r="CU25" s="108">
        <f>'Datos totales'!CU16</f>
        <v>12.58</v>
      </c>
      <c r="CV25" s="108">
        <f>'Datos totales'!CV16</f>
        <v>15.139999999999999</v>
      </c>
      <c r="CW25" s="108">
        <f>'Datos totales'!CW16</f>
        <v>11.719999999999999</v>
      </c>
      <c r="DC25" s="108">
        <f>'Datos totales'!DC16</f>
        <v>13.87</v>
      </c>
      <c r="DD25" s="108">
        <f>'Datos totales'!DD16</f>
        <v>13.879999999999999</v>
      </c>
      <c r="DE25">
        <v>13.47</v>
      </c>
      <c r="DF25" s="108">
        <f>'Datos totales'!DF16</f>
        <v>13.5</v>
      </c>
      <c r="DG25" s="108">
        <f>'Datos totales'!DG16</f>
        <v>13.729999999999999</v>
      </c>
      <c r="DH25" s="108">
        <f>'Datos totales'!DH16</f>
        <v>13.719999999999999</v>
      </c>
      <c r="DJ25" s="108">
        <f>'Datos totales'!DJ16</f>
        <v>11.299999999999999</v>
      </c>
      <c r="DL25" s="108">
        <f>'Datos totales'!DL16</f>
        <v>11.51</v>
      </c>
      <c r="DN25" s="108">
        <f>'Datos totales'!DN16</f>
        <v>10.61</v>
      </c>
      <c r="DO25" s="108">
        <f>'Datos totales'!DO16</f>
        <v>13.34</v>
      </c>
      <c r="DP25" s="108">
        <f>'Datos totales'!DP16</f>
        <v>13.549999999999999</v>
      </c>
      <c r="DQ25" s="108">
        <f>'Datos totales'!DQ16</f>
        <v>13.86</v>
      </c>
      <c r="DR25" s="108">
        <f>'Datos totales'!DR16</f>
        <v>13.82</v>
      </c>
      <c r="DT25" s="108">
        <f>'Datos totales'!DT16</f>
        <v>10.379999999999999</v>
      </c>
      <c r="DU25" s="108">
        <f>'Datos totales'!DU16</f>
        <v>8.19</v>
      </c>
      <c r="DV25" s="108">
        <f>'Datos totales'!DV16</f>
        <v>6.8000000000000007</v>
      </c>
      <c r="DX25" s="108">
        <f>'Datos totales'!DX16</f>
        <v>10.17</v>
      </c>
      <c r="DZ25" s="108">
        <f>'Datos totales'!DZ16</f>
        <v>8.34</v>
      </c>
      <c r="EA25" s="108">
        <f>'Datos totales'!EA16</f>
        <v>13.74</v>
      </c>
      <c r="EB25" s="108">
        <f>'Datos totales'!EB16</f>
        <v>9.83</v>
      </c>
      <c r="EC25" s="108">
        <f>'Datos totales'!EC16</f>
        <v>8.94</v>
      </c>
      <c r="ED25" s="108">
        <f>'Datos totales'!ED16</f>
        <v>10.219999999999999</v>
      </c>
      <c r="EE25" s="108">
        <f>'Datos totales'!EE16</f>
        <v>9.5299999999999994</v>
      </c>
      <c r="EF25" s="108">
        <f>'Datos totales'!EF16</f>
        <v>6.51</v>
      </c>
      <c r="EG25" s="108">
        <f>'Datos totales'!EG16</f>
        <v>9.83</v>
      </c>
      <c r="EH25" s="108">
        <f>'Datos totales'!EH16</f>
        <v>8.27</v>
      </c>
      <c r="EK25" s="108">
        <f>'Datos totales'!EK16</f>
        <v>11.02</v>
      </c>
      <c r="EL25" s="108">
        <f>'Datos totales'!EL16</f>
        <v>10.93</v>
      </c>
      <c r="EN25" s="108">
        <f>'Datos totales'!EN16</f>
        <v>12.24</v>
      </c>
      <c r="EO25" s="108">
        <f>'Datos totales'!EO16</f>
        <v>10.76</v>
      </c>
      <c r="EP25" s="108">
        <f>'Datos totales'!EP16</f>
        <v>8.5</v>
      </c>
      <c r="EQ25" s="108">
        <f>'Datos totales'!EQ16</f>
        <v>13.44</v>
      </c>
      <c r="ER25" s="108">
        <f>'Datos totales'!ER16</f>
        <v>13.42</v>
      </c>
      <c r="ES25" s="108">
        <f>'Datos totales'!ES16</f>
        <v>9.24</v>
      </c>
      <c r="ET25" s="108">
        <f>'Datos totales'!ET16</f>
        <v>9.84</v>
      </c>
      <c r="EU25" s="108">
        <f>'Datos totales'!EU16</f>
        <v>8.91</v>
      </c>
      <c r="EV25" s="108">
        <f>'Datos totales'!EV16</f>
        <v>11.99</v>
      </c>
      <c r="EW25" s="108">
        <f>'Datos totales'!EW16</f>
        <v>10.549999999999999</v>
      </c>
      <c r="EX25" s="108">
        <f>'Datos totales'!EX16</f>
        <v>11.43</v>
      </c>
      <c r="EY25" s="108"/>
      <c r="EZ25" s="108">
        <f>'Datos totales'!EZ16</f>
        <v>10.49</v>
      </c>
      <c r="FE25" s="108">
        <f>'Datos totales'!FE16</f>
        <v>9.99</v>
      </c>
      <c r="FI25" s="108">
        <f>'Datos totales'!FI16</f>
        <v>9.2799999999999994</v>
      </c>
      <c r="FJ25" s="108">
        <f>'Datos totales'!FJ16</f>
        <v>9.4799999999999986</v>
      </c>
      <c r="FK25" s="108">
        <f>'Datos totales'!FK16</f>
        <v>9.629999999999999</v>
      </c>
    </row>
    <row r="26" spans="1:168" x14ac:dyDescent="0.2">
      <c r="A26">
        <v>15</v>
      </c>
      <c r="B26" s="100" t="s">
        <v>113</v>
      </c>
      <c r="H26" s="56">
        <v>0.32</v>
      </c>
      <c r="BT26" s="125"/>
      <c r="BU26" s="126">
        <f>'Datos totales'!BU17</f>
        <v>2.44</v>
      </c>
      <c r="BV26" s="126">
        <f>'Datos totales'!BV17</f>
        <v>1.28</v>
      </c>
      <c r="BW26" s="126">
        <f>'Datos totales'!BW17</f>
        <v>1.36</v>
      </c>
      <c r="BX26" s="126">
        <f>'Datos totales'!BX17</f>
        <v>1.4</v>
      </c>
      <c r="BY26" s="126">
        <f>'Datos totales'!BY17</f>
        <v>1.41</v>
      </c>
      <c r="BZ26" s="126">
        <f>'Datos totales'!BZ17</f>
        <v>1.47</v>
      </c>
      <c r="CA26" s="126">
        <f>'Datos totales'!CA17</f>
        <v>1.4</v>
      </c>
      <c r="CB26" s="126">
        <f>'Datos totales'!CB17</f>
        <v>1.39</v>
      </c>
      <c r="CC26" s="126">
        <f>'Datos totales'!CC17</f>
        <v>0.6100000000000001</v>
      </c>
      <c r="CD26" s="126">
        <f>'Datos totales'!CD17</f>
        <v>1.7899999999999998</v>
      </c>
      <c r="CE26" s="126">
        <f>'Datos totales'!CE17</f>
        <v>2.2000000000000002</v>
      </c>
      <c r="CF26" s="126">
        <f>'Datos totales'!CF17</f>
        <v>2.6500000000000004</v>
      </c>
      <c r="CG26" s="126">
        <f>'Datos totales'!CG17</f>
        <v>3.06</v>
      </c>
      <c r="CH26" s="126">
        <f>'Datos totales'!CH17</f>
        <v>2.5900000000000003</v>
      </c>
      <c r="CJ26" s="109">
        <f>'Datos totales'!CJ17</f>
        <v>1.8499999999999999</v>
      </c>
      <c r="CK26" s="109">
        <f>'Datos totales'!CK17</f>
        <v>1.67</v>
      </c>
      <c r="CL26" s="126">
        <f>'Datos totales'!CL17</f>
        <v>1.19</v>
      </c>
      <c r="CM26" s="108">
        <f>'Datos totales'!CM17</f>
        <v>1.49</v>
      </c>
      <c r="CN26" s="108">
        <f>'Datos totales'!CN17</f>
        <v>1.66</v>
      </c>
      <c r="CO26" s="108">
        <f>'Datos totales'!CO17</f>
        <v>2.14</v>
      </c>
      <c r="CP26" s="125">
        <f>'Datos totales'!CP17</f>
        <v>2.52</v>
      </c>
      <c r="CQ26" s="108">
        <f>'Datos totales'!CQ17</f>
        <v>3.16</v>
      </c>
      <c r="CR26" s="108">
        <f>'Datos totales'!CR17</f>
        <v>3.6500000000000004</v>
      </c>
      <c r="CS26" s="108">
        <f>'Datos totales'!CS17</f>
        <v>3.62</v>
      </c>
      <c r="CT26" s="108">
        <f>'Datos totales'!CT17</f>
        <v>3.62</v>
      </c>
      <c r="CU26" s="108">
        <f>'Datos totales'!CU17</f>
        <v>3.0100000000000002</v>
      </c>
      <c r="CV26" s="108">
        <f>'Datos totales'!CV17</f>
        <v>1.82</v>
      </c>
      <c r="CW26" s="108">
        <f>'Datos totales'!CW17</f>
        <v>0.53</v>
      </c>
      <c r="CX26" s="108">
        <f>'Datos totales'!CX17</f>
        <v>1.8499999999999999</v>
      </c>
      <c r="CY26" s="108">
        <f>'Datos totales'!CY17</f>
        <v>1.54</v>
      </c>
      <c r="CZ26" s="108">
        <f>'Datos totales'!CZ17</f>
        <v>1.6899999999999997</v>
      </c>
      <c r="DA26" s="108">
        <f>'Datos totales'!DA17</f>
        <v>2.5300000000000002</v>
      </c>
      <c r="DB26" s="108">
        <f>'Datos totales'!DB17</f>
        <v>2.7</v>
      </c>
      <c r="DC26" s="108">
        <f>'Datos totales'!DC17</f>
        <v>3.1300000000000003</v>
      </c>
      <c r="DD26" s="108">
        <f>'Datos totales'!DD17</f>
        <v>3.8800000000000003</v>
      </c>
      <c r="DE26">
        <v>4.12</v>
      </c>
      <c r="DF26" s="108">
        <f>'Datos totales'!DF17</f>
        <v>2.23</v>
      </c>
      <c r="DG26" s="108">
        <f>'Datos totales'!DG17</f>
        <v>1.6899999999999997</v>
      </c>
      <c r="DH26" s="108">
        <f>'Datos totales'!DH17</f>
        <v>1.7299999999999998</v>
      </c>
      <c r="DI26" s="108">
        <f>'Datos totales'!DI17</f>
        <v>1.4699999999999991</v>
      </c>
      <c r="DJ26" s="108">
        <f>'Datos totales'!DJ17</f>
        <v>1.3699999999999999</v>
      </c>
      <c r="DK26" s="108">
        <f>'Datos totales'!DK17</f>
        <v>1.55</v>
      </c>
      <c r="DL26" s="108">
        <f>'Datos totales'!DL17</f>
        <v>1.8699999999999999</v>
      </c>
      <c r="DM26" s="108">
        <f>'Datos totales'!DM17</f>
        <v>1.89</v>
      </c>
      <c r="DN26" s="108">
        <f>'Datos totales'!DN17</f>
        <v>2.66</v>
      </c>
      <c r="DO26" s="108">
        <f>'Datos totales'!DO17</f>
        <v>2.68</v>
      </c>
      <c r="DP26" s="108">
        <f>'Datos totales'!DP17</f>
        <v>2.77</v>
      </c>
      <c r="DR26" s="108">
        <f>'Datos totales'!DR17</f>
        <v>2.23</v>
      </c>
      <c r="DS26" s="108">
        <f>'Datos totales'!DS17</f>
        <v>2.85</v>
      </c>
      <c r="DT26" s="108">
        <f>'Datos totales'!DT17</f>
        <v>2.02</v>
      </c>
      <c r="DU26" s="108">
        <f>'Datos totales'!DU17</f>
        <v>1.39</v>
      </c>
      <c r="DV26" s="108">
        <f>'Datos totales'!DV17</f>
        <v>1.38</v>
      </c>
      <c r="DW26" s="108">
        <f>'Datos totales'!DW17</f>
        <v>1.68</v>
      </c>
      <c r="DX26" s="108">
        <f>'Datos totales'!DX17</f>
        <v>2.33</v>
      </c>
      <c r="DY26" s="108">
        <f>'Datos totales'!DY17</f>
        <v>3.08</v>
      </c>
      <c r="DZ26" s="108">
        <f>'Datos totales'!DZ17</f>
        <v>3.1500000000000004</v>
      </c>
      <c r="EA26" s="108">
        <f>'Datos totales'!EA17</f>
        <v>3.19</v>
      </c>
      <c r="EB26" s="108">
        <f>'Datos totales'!EB17</f>
        <v>2.75</v>
      </c>
      <c r="EC26" s="108">
        <f>'Datos totales'!EC17</f>
        <v>3.21</v>
      </c>
      <c r="ED26" s="108">
        <f>'Datos totales'!ED17</f>
        <v>1.65</v>
      </c>
      <c r="EE26" s="108">
        <f>'Datos totales'!EE17</f>
        <v>1.63</v>
      </c>
      <c r="EF26" s="108">
        <f>'Datos totales'!EF17</f>
        <v>1.74</v>
      </c>
      <c r="EG26" s="108">
        <f>'Datos totales'!EG17</f>
        <v>1.53</v>
      </c>
      <c r="EJ26" s="108">
        <f>'Datos totales'!EJ17</f>
        <v>2.3000000000000003</v>
      </c>
      <c r="EO26" s="108">
        <f>'Datos totales'!EO17</f>
        <v>4.46</v>
      </c>
      <c r="EP26" s="108">
        <f>'Datos totales'!EP17</f>
        <v>2.2800000000000002</v>
      </c>
      <c r="EQ26" s="108">
        <f>'Datos totales'!EQ17</f>
        <v>4.1999999999999993</v>
      </c>
      <c r="ER26" s="108">
        <f>'Datos totales'!ER17</f>
        <v>2.8600000000000003</v>
      </c>
      <c r="ES26" s="108">
        <f>'Datos totales'!ES17</f>
        <v>3.02</v>
      </c>
      <c r="ET26" s="108">
        <f>'Datos totales'!ET17</f>
        <v>1.9200000000000002</v>
      </c>
      <c r="EU26" s="108">
        <f>'Datos totales'!EU17</f>
        <v>1.65</v>
      </c>
      <c r="EV26" s="108">
        <f>'Datos totales'!EV17</f>
        <v>2.14</v>
      </c>
      <c r="EW26" s="108">
        <f>'Datos totales'!EW17</f>
        <v>3.41</v>
      </c>
      <c r="EX26" s="108">
        <f>'Datos totales'!EX17</f>
        <v>3.5100000000000002</v>
      </c>
      <c r="EY26" s="108">
        <f>'Datos totales'!EY17</f>
        <v>3.73</v>
      </c>
      <c r="EZ26" s="108">
        <f>'Datos totales'!EZ17</f>
        <v>4.2299999999999995</v>
      </c>
      <c r="FB26" s="108">
        <f>'Datos totales'!FB17</f>
        <v>2.46</v>
      </c>
      <c r="FC26" s="108">
        <f>'Datos totales'!FC17</f>
        <v>2.25</v>
      </c>
      <c r="FD26" s="108">
        <f>'Datos totales'!FD17</f>
        <v>2.3400000000000003</v>
      </c>
      <c r="FE26" s="108">
        <f>'Datos totales'!FE17</f>
        <v>2.5</v>
      </c>
      <c r="FF26" s="108">
        <f>'Datos totales'!FF17</f>
        <v>1.8099999999999998</v>
      </c>
      <c r="FG26" s="108">
        <f>'Datos totales'!FG17</f>
        <v>1.9799999999999998</v>
      </c>
      <c r="FH26" s="108">
        <f>'Datos totales'!FH17</f>
        <v>1.9799999999999998</v>
      </c>
      <c r="FI26" s="108">
        <f>'Datos totales'!FI17</f>
        <v>2.87</v>
      </c>
      <c r="FJ26" s="108">
        <f>'Datos totales'!FJ17</f>
        <v>2.7800000000000002</v>
      </c>
      <c r="FK26" s="108">
        <f>'Datos totales'!FK17</f>
        <v>3.5</v>
      </c>
      <c r="FL26" s="108">
        <f>'Datos totales'!FL17</f>
        <v>3.41</v>
      </c>
    </row>
    <row r="27" spans="1:168" ht="13.5" thickBot="1" x14ac:dyDescent="0.25">
      <c r="B27" s="100" t="s">
        <v>113</v>
      </c>
      <c r="C27" s="101" t="s">
        <v>30</v>
      </c>
      <c r="D27" s="9">
        <v>188839</v>
      </c>
      <c r="E27" s="9">
        <v>465987</v>
      </c>
      <c r="BS27" s="125">
        <f>'Datos totales'!BS17</f>
        <v>5.0999999999999996</v>
      </c>
      <c r="CI27" s="125">
        <f>'Datos totales'!CI17</f>
        <v>2.99</v>
      </c>
      <c r="DQ27" s="108">
        <f>'Datos totales'!DQ17</f>
        <v>2.93</v>
      </c>
      <c r="EH27" s="108">
        <f>'Datos totales'!EH17</f>
        <v>1.9399999999999997</v>
      </c>
      <c r="EI27" s="108">
        <f>'Datos totales'!EI17</f>
        <v>1.9799999999999998</v>
      </c>
      <c r="EK27" s="108">
        <f>'Datos totales'!EK17</f>
        <v>2.68</v>
      </c>
      <c r="EL27" s="108">
        <f>'Datos totales'!EL17</f>
        <v>3</v>
      </c>
      <c r="EM27" s="108">
        <f>'Datos totales'!EM17</f>
        <v>9.27</v>
      </c>
      <c r="EN27" s="108">
        <f>'Datos totales'!EN17</f>
        <v>3.58</v>
      </c>
      <c r="FA27" s="108">
        <f>'Datos totales'!FA17</f>
        <v>7.4499999999999993</v>
      </c>
    </row>
    <row r="28" spans="1:168" ht="13.5" thickBot="1" x14ac:dyDescent="0.25">
      <c r="A28">
        <v>16</v>
      </c>
      <c r="B28" s="100" t="s">
        <v>207</v>
      </c>
      <c r="C28" s="173" t="s">
        <v>30</v>
      </c>
      <c r="D28" s="171">
        <v>188054</v>
      </c>
      <c r="E28" s="171">
        <v>465846</v>
      </c>
      <c r="H28" s="16">
        <v>0.4</v>
      </c>
      <c r="EF28" s="108">
        <f>'Datos totales'!EF18</f>
        <v>6.8599999999999994</v>
      </c>
      <c r="EG28" s="108">
        <f>'Datos totales'!EG18</f>
        <v>7.01</v>
      </c>
      <c r="EH28" s="108">
        <f>'Datos totales'!EH18</f>
        <v>0.68</v>
      </c>
      <c r="EI28" s="108">
        <f>'Datos totales'!EI18</f>
        <v>2.23</v>
      </c>
      <c r="EK28" s="108">
        <f>'Datos totales'!EK18</f>
        <v>2.98</v>
      </c>
      <c r="EM28" s="108">
        <f>'Datos totales'!EM18</f>
        <v>4.7299999999999995</v>
      </c>
      <c r="EN28" s="108">
        <f>'Datos totales'!EN18</f>
        <v>4.92</v>
      </c>
      <c r="EO28" s="108">
        <f>'Datos totales'!EO18</f>
        <v>5.85</v>
      </c>
      <c r="ES28" s="108">
        <f>'Datos totales'!ES18</f>
        <v>2.96</v>
      </c>
      <c r="EU28" s="108">
        <f>'Datos totales'!EU18</f>
        <v>3.1</v>
      </c>
      <c r="EV28" s="108">
        <f>'Datos totales'!EV18</f>
        <v>2.97</v>
      </c>
      <c r="EW28" s="108">
        <f>'Datos totales'!EW18</f>
        <v>3.82</v>
      </c>
      <c r="EX28" s="108">
        <f>'Datos totales'!EX18</f>
        <v>5.1099999999999994</v>
      </c>
      <c r="EY28" s="108"/>
      <c r="EZ28" s="108">
        <f>'Datos totales'!EZ18</f>
        <v>7.38</v>
      </c>
      <c r="FB28" s="108">
        <f>'Datos totales'!FB18</f>
        <v>2.8200000000000003</v>
      </c>
      <c r="FC28" s="108">
        <f>'Datos totales'!FC18</f>
        <v>2.48</v>
      </c>
      <c r="FD28" s="108"/>
      <c r="FE28" s="108">
        <f>'Datos totales'!FE18</f>
        <v>3.36</v>
      </c>
      <c r="FI28" s="108">
        <f>'Datos totales'!FI18</f>
        <v>4.0299999999999994</v>
      </c>
      <c r="FJ28" s="108">
        <f>'Datos totales'!FJ18</f>
        <v>4.3599999999999994</v>
      </c>
      <c r="FL28" s="108">
        <f>'Datos totales'!FL18</f>
        <v>5.75</v>
      </c>
    </row>
    <row r="29" spans="1:168" ht="13.5" thickBot="1" x14ac:dyDescent="0.25">
      <c r="B29" s="100" t="s">
        <v>207</v>
      </c>
      <c r="C29" s="173"/>
      <c r="D29" s="190"/>
      <c r="E29" s="190"/>
      <c r="H29" s="191"/>
      <c r="EF29" s="108"/>
      <c r="EG29" s="108"/>
      <c r="EH29" s="143"/>
      <c r="EI29" s="108"/>
      <c r="EJ29" s="108">
        <f>'Datos totales'!EJ18</f>
        <v>7.42</v>
      </c>
      <c r="EL29" s="108">
        <f>'Datos totales'!EL18</f>
        <v>6.83</v>
      </c>
      <c r="EP29" s="108">
        <f>'Datos totales'!EP18</f>
        <v>10.299999999999999</v>
      </c>
      <c r="EQ29" s="108">
        <f>'Datos totales'!EQ18</f>
        <v>10.27</v>
      </c>
      <c r="ER29" s="108">
        <f>'Datos totales'!ER18</f>
        <v>10.15</v>
      </c>
      <c r="ET29" s="108">
        <f>'Datos totales'!ET18</f>
        <v>7.8699999999999992</v>
      </c>
      <c r="FA29" s="108">
        <f>'Datos totales'!FA18</f>
        <v>12.28</v>
      </c>
      <c r="FF29" s="108">
        <f>'Datos totales'!FF18</f>
        <v>4.8499999999999996</v>
      </c>
      <c r="FG29" s="108">
        <f>'Datos totales'!FG18</f>
        <v>2.8200000000000003</v>
      </c>
      <c r="FH29" s="108">
        <f>'Datos totales'!FH18</f>
        <v>2.74</v>
      </c>
      <c r="FK29" s="108">
        <f>'Datos totales'!FK18</f>
        <v>8.1399999999999988</v>
      </c>
    </row>
    <row r="30" spans="1:168" ht="13.5" thickBot="1" x14ac:dyDescent="0.25">
      <c r="A30">
        <v>17</v>
      </c>
      <c r="B30" s="100" t="s">
        <v>208</v>
      </c>
      <c r="C30" s="173" t="s">
        <v>30</v>
      </c>
      <c r="D30" s="17">
        <v>188480</v>
      </c>
      <c r="E30" s="17">
        <v>465874</v>
      </c>
      <c r="H30" s="17">
        <v>0.45</v>
      </c>
      <c r="EF30" s="108">
        <f>'Datos totales'!EF19</f>
        <v>0.71</v>
      </c>
      <c r="EG30" s="108">
        <f>'Datos totales'!EG19</f>
        <v>0.55000000000000004</v>
      </c>
      <c r="EI30" s="108">
        <f>'Datos totales'!EI19</f>
        <v>0.69</v>
      </c>
      <c r="EJ30" s="108">
        <f>'Datos totales'!EJ19</f>
        <v>1.05</v>
      </c>
      <c r="EK30" s="108">
        <f>'Datos totales'!EK19</f>
        <v>1.37</v>
      </c>
      <c r="EL30" s="108">
        <f>'Datos totales'!EL19</f>
        <v>1.74</v>
      </c>
      <c r="EM30" s="108">
        <f>'Datos totales'!EM19</f>
        <v>2.09</v>
      </c>
      <c r="EN30" s="108">
        <f>'Datos totales'!EN19</f>
        <v>3.01</v>
      </c>
      <c r="EO30" s="108">
        <f>'Datos totales'!EO19</f>
        <v>3.02</v>
      </c>
      <c r="EP30" s="108">
        <f>'Datos totales'!EP19</f>
        <v>2.94</v>
      </c>
      <c r="ES30" s="108">
        <f>'Datos totales'!ES19</f>
        <v>1.44</v>
      </c>
      <c r="ET30" s="108">
        <f>'Datos totales'!ET19</f>
        <v>0.99</v>
      </c>
      <c r="EU30" s="108">
        <f>'Datos totales'!EU19</f>
        <v>0.67999999999999994</v>
      </c>
      <c r="EV30" s="108">
        <f>'Datos totales'!EV19</f>
        <v>2.76</v>
      </c>
      <c r="EW30" s="108">
        <f>'Datos totales'!EW19</f>
        <v>1.8299999999999998</v>
      </c>
      <c r="EX30" s="108">
        <f>'Datos totales'!EX19</f>
        <v>2.3499999999999996</v>
      </c>
      <c r="EY30" s="108"/>
      <c r="EZ30" s="108">
        <f>'Datos totales'!EZ19</f>
        <v>3.74</v>
      </c>
      <c r="FA30" s="108">
        <f>'Datos totales'!FA19</f>
        <v>4.09</v>
      </c>
      <c r="FB30" s="108">
        <f>'Datos totales'!FB19</f>
        <v>1.33</v>
      </c>
      <c r="FC30" s="108">
        <f>'Datos totales'!FC19</f>
        <v>1.66</v>
      </c>
      <c r="FD30" s="108"/>
      <c r="FE30" s="108">
        <f>'Datos totales'!FE19</f>
        <v>2.02</v>
      </c>
      <c r="FF30" s="108">
        <f>'Datos totales'!FF19</f>
        <v>0.7</v>
      </c>
      <c r="FH30" s="108">
        <f>'Datos totales'!FH19</f>
        <v>1.07</v>
      </c>
      <c r="FI30" s="108">
        <f>'Datos totales'!FI19</f>
        <v>1.7500000000000002</v>
      </c>
      <c r="FJ30" s="108">
        <f>'Datos totales'!FJ19</f>
        <v>2.29</v>
      </c>
      <c r="FL30" s="108">
        <f>'Datos totales'!FL19</f>
        <v>2.82</v>
      </c>
    </row>
    <row r="31" spans="1:168" x14ac:dyDescent="0.2">
      <c r="B31" s="100" t="s">
        <v>208</v>
      </c>
      <c r="H31" s="16">
        <v>0</v>
      </c>
      <c r="BP31" t="s">
        <v>133</v>
      </c>
      <c r="BQ31" t="s">
        <v>134</v>
      </c>
      <c r="BR31" t="s">
        <v>135</v>
      </c>
      <c r="BS31" t="s">
        <v>136</v>
      </c>
      <c r="BT31" t="s">
        <v>137</v>
      </c>
      <c r="BU31" t="s">
        <v>138</v>
      </c>
      <c r="BV31" t="s">
        <v>139</v>
      </c>
      <c r="BW31" t="s">
        <v>140</v>
      </c>
      <c r="BX31" t="s">
        <v>141</v>
      </c>
      <c r="BY31" t="s">
        <v>142</v>
      </c>
      <c r="BZ31" t="s">
        <v>143</v>
      </c>
      <c r="CA31" t="s">
        <v>144</v>
      </c>
      <c r="EH31" s="108">
        <f>'Datos totales'!EH19</f>
        <v>6.75</v>
      </c>
      <c r="EQ31" s="108">
        <f>'Datos totales'!EQ19</f>
        <v>28.84</v>
      </c>
      <c r="ER31" s="108">
        <f>'Datos totales'!ER19</f>
        <v>27.63</v>
      </c>
      <c r="FG31" s="108">
        <f>'Datos totales'!FG19</f>
        <v>28.42</v>
      </c>
      <c r="FK31" s="108">
        <f>'Datos totales'!FK19</f>
        <v>26.66</v>
      </c>
    </row>
    <row r="32" spans="1:168" ht="13.5" thickBot="1" x14ac:dyDescent="0.25">
      <c r="B32" s="100" t="s">
        <v>227</v>
      </c>
      <c r="H32" s="17">
        <v>0.42</v>
      </c>
      <c r="FC32" s="108">
        <f>'Datos totales'!FC20</f>
        <v>4.17</v>
      </c>
      <c r="FD32" s="108">
        <f>'Datos totales'!FD20</f>
        <v>4.33</v>
      </c>
      <c r="FE32" s="108">
        <f>'Datos totales'!FE20</f>
        <v>4.5199999999999996</v>
      </c>
      <c r="FG32" s="108">
        <f>'Datos totales'!FG20</f>
        <v>1.94</v>
      </c>
      <c r="FJ32" s="108">
        <f>'Datos totales'!FJ20</f>
        <v>5.94</v>
      </c>
      <c r="FK32" s="108">
        <f>'Datos totales'!FK20</f>
        <v>6.8</v>
      </c>
      <c r="FL32" s="108">
        <f>'Datos totales'!FL20</f>
        <v>7.16</v>
      </c>
    </row>
    <row r="33" spans="1:168" x14ac:dyDescent="0.2">
      <c r="B33" s="100" t="s">
        <v>227</v>
      </c>
      <c r="H33" s="186"/>
      <c r="FC33" s="108"/>
      <c r="FD33" s="108"/>
      <c r="FE33" s="108"/>
      <c r="FF33" s="108">
        <f>'Datos totales'!FF20</f>
        <v>5.3</v>
      </c>
      <c r="FH33" s="108">
        <f>'Datos totales'!FH20</f>
        <v>6.59</v>
      </c>
      <c r="FI33" s="108">
        <f>'Datos totales'!FI20</f>
        <v>7.73</v>
      </c>
    </row>
    <row r="34" spans="1:168" x14ac:dyDescent="0.2">
      <c r="B34" s="100" t="s">
        <v>228</v>
      </c>
      <c r="FC34" s="108">
        <f>'Datos totales'!FC21</f>
        <v>6.58</v>
      </c>
      <c r="FD34" s="108"/>
      <c r="FE34" s="108">
        <f>'Datos totales'!FE21</f>
        <v>6.96</v>
      </c>
      <c r="FF34" s="108">
        <f>'Datos totales'!FF21</f>
        <v>5.93</v>
      </c>
      <c r="FH34" s="108">
        <f>'Datos totales'!FH21</f>
        <v>6.1</v>
      </c>
      <c r="FI34" s="108">
        <f>'Datos totales'!FI21</f>
        <v>7.07</v>
      </c>
    </row>
    <row r="35" spans="1:168" x14ac:dyDescent="0.2">
      <c r="B35" s="100" t="s">
        <v>228</v>
      </c>
      <c r="FG35" s="108">
        <f>'Datos totales'!FG21</f>
        <v>5.22</v>
      </c>
      <c r="FJ35" s="108">
        <f>'Datos totales'!FJ21</f>
        <v>7.6999999999999993</v>
      </c>
      <c r="FK35" s="108">
        <f>'Datos totales'!FK21</f>
        <v>7.8900000000000006</v>
      </c>
      <c r="FL35" s="108">
        <f>'Datos totales'!FL21</f>
        <v>8.52</v>
      </c>
    </row>
    <row r="36" spans="1:168" s="209" customFormat="1" x14ac:dyDescent="0.2">
      <c r="A36" s="199"/>
      <c r="B36" s="200" t="s">
        <v>31</v>
      </c>
      <c r="C36" s="201"/>
      <c r="D36" s="199"/>
      <c r="E36" s="199"/>
      <c r="F36" s="202"/>
      <c r="G36" s="202"/>
      <c r="H36" s="203"/>
      <c r="I36" s="203"/>
      <c r="J36" s="203"/>
      <c r="K36" s="203"/>
      <c r="L36" s="203"/>
      <c r="M36" s="203"/>
      <c r="N36" s="203"/>
      <c r="O36" s="203"/>
      <c r="P36" s="203"/>
      <c r="Q36" s="112"/>
      <c r="R36" s="112"/>
      <c r="S36" s="112"/>
      <c r="T36" s="112"/>
      <c r="U36" s="204">
        <v>12.41</v>
      </c>
      <c r="V36" s="113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204">
        <v>14.709999999999999</v>
      </c>
      <c r="AI36" s="113"/>
      <c r="AJ36" s="204">
        <v>18</v>
      </c>
      <c r="AK36" s="113"/>
      <c r="AL36" s="113"/>
      <c r="AM36" s="113"/>
      <c r="AN36" s="113"/>
      <c r="AO36" s="113"/>
      <c r="AP36" s="113"/>
      <c r="AQ36" s="113"/>
      <c r="AR36" s="205">
        <v>8.2000000000000011</v>
      </c>
      <c r="AS36" s="204">
        <v>12.08</v>
      </c>
      <c r="AT36" s="204">
        <v>13.82</v>
      </c>
      <c r="AU36" s="204">
        <v>15.52</v>
      </c>
      <c r="AV36" s="113"/>
      <c r="AW36" s="204">
        <v>15.9</v>
      </c>
      <c r="AX36" s="113"/>
      <c r="AY36" s="204">
        <v>20.330000000000002</v>
      </c>
      <c r="AZ36" s="204">
        <v>12.62</v>
      </c>
      <c r="BA36" s="204">
        <v>12.29</v>
      </c>
      <c r="BB36" s="204">
        <v>3.67</v>
      </c>
      <c r="BC36" s="204">
        <v>8.24</v>
      </c>
      <c r="BD36" s="206"/>
      <c r="BE36" s="207">
        <v>13.67</v>
      </c>
      <c r="BF36" s="207">
        <v>15.15</v>
      </c>
      <c r="BG36" s="207">
        <v>17.970000000000002</v>
      </c>
      <c r="BH36" s="207">
        <v>18.8</v>
      </c>
      <c r="BI36" s="204">
        <v>15.55</v>
      </c>
      <c r="BJ36" s="207">
        <v>12.65</v>
      </c>
      <c r="BK36" s="207"/>
      <c r="BL36" s="113"/>
      <c r="BM36" s="207">
        <v>5.64</v>
      </c>
      <c r="BN36" s="207">
        <v>9.23</v>
      </c>
      <c r="BO36" s="207">
        <v>7.62</v>
      </c>
      <c r="BP36" s="207">
        <v>3.96</v>
      </c>
      <c r="BQ36" s="208"/>
      <c r="BR36" s="207">
        <v>13.35</v>
      </c>
      <c r="BS36" s="207">
        <v>14.25</v>
      </c>
      <c r="BT36" s="208"/>
      <c r="BU36" s="207">
        <v>11.29</v>
      </c>
      <c r="BV36" s="207">
        <v>3.7</v>
      </c>
      <c r="BW36" s="207"/>
      <c r="BX36" s="208"/>
      <c r="BY36" s="207">
        <v>5.82</v>
      </c>
      <c r="BZ36" s="207">
        <v>6.46</v>
      </c>
      <c r="CA36" s="207">
        <v>6.76</v>
      </c>
      <c r="CB36" s="207">
        <v>7.4</v>
      </c>
      <c r="CC36" s="207"/>
      <c r="CD36" s="207">
        <v>10.96</v>
      </c>
      <c r="CE36" s="207">
        <v>13.28</v>
      </c>
      <c r="CF36" s="207">
        <v>14.69</v>
      </c>
      <c r="CG36" s="207">
        <v>14.63</v>
      </c>
      <c r="CH36" s="207">
        <v>12.77</v>
      </c>
      <c r="CI36" s="207">
        <v>10.93</v>
      </c>
      <c r="CJ36" s="207">
        <v>8.33</v>
      </c>
      <c r="CK36" s="207">
        <v>8.17</v>
      </c>
      <c r="CL36" s="207">
        <v>3.83</v>
      </c>
      <c r="CM36" s="206">
        <v>6.67</v>
      </c>
      <c r="CN36" s="206">
        <v>8.7100000000000009</v>
      </c>
      <c r="CO36" s="207">
        <v>13.48</v>
      </c>
      <c r="CP36" s="207">
        <v>14.93</v>
      </c>
      <c r="CQ36" s="207">
        <v>17.440000000000001</v>
      </c>
      <c r="CR36" s="206">
        <v>17.5</v>
      </c>
      <c r="CS36" s="206">
        <v>15.17</v>
      </c>
      <c r="CT36" s="206">
        <v>11.59</v>
      </c>
      <c r="CU36" s="206">
        <v>12.2</v>
      </c>
      <c r="CV36" s="206">
        <v>9.3699999999999992</v>
      </c>
      <c r="CW36" s="206">
        <v>7.8</v>
      </c>
      <c r="CY36" s="206">
        <v>8.91</v>
      </c>
      <c r="CZ36" s="206">
        <v>9.49</v>
      </c>
      <c r="DA36" s="206">
        <v>13</v>
      </c>
      <c r="DB36" s="206">
        <v>14.63</v>
      </c>
      <c r="DC36" s="206">
        <v>16.72</v>
      </c>
      <c r="DD36" s="206"/>
      <c r="DE36" s="209">
        <v>16.82</v>
      </c>
      <c r="DF36" s="206"/>
      <c r="DG36" s="206">
        <v>6.63</v>
      </c>
      <c r="DH36" s="206">
        <v>4.24</v>
      </c>
      <c r="DI36" s="206"/>
      <c r="DJ36" s="206">
        <v>3.59</v>
      </c>
      <c r="DK36" s="206">
        <v>3.39</v>
      </c>
      <c r="DL36" s="206">
        <v>6.89</v>
      </c>
      <c r="DM36" s="206">
        <v>10.44</v>
      </c>
      <c r="DN36" s="206">
        <v>13.49</v>
      </c>
      <c r="DO36" s="206"/>
      <c r="DP36" s="206">
        <v>14.1</v>
      </c>
      <c r="DQ36" s="206">
        <v>13.88</v>
      </c>
      <c r="DR36" s="206"/>
      <c r="DS36" s="206">
        <v>13.5</v>
      </c>
      <c r="DT36" s="206">
        <v>9.68</v>
      </c>
      <c r="DU36" s="206">
        <v>4.13</v>
      </c>
      <c r="DV36" s="206">
        <v>3.98</v>
      </c>
      <c r="DW36" s="206">
        <v>7.49</v>
      </c>
      <c r="DX36" s="206">
        <v>10.89</v>
      </c>
      <c r="DY36" s="206">
        <v>12.37</v>
      </c>
      <c r="EA36" s="206">
        <v>16.73</v>
      </c>
      <c r="EB36" s="206">
        <v>15.17</v>
      </c>
      <c r="EC36" s="206">
        <v>10.5</v>
      </c>
      <c r="ED36" s="206">
        <v>3.78</v>
      </c>
      <c r="EE36" s="206">
        <v>3.91</v>
      </c>
      <c r="EF36" s="206">
        <v>4.7699999999999996</v>
      </c>
      <c r="EG36" s="206">
        <v>4.82</v>
      </c>
      <c r="EH36" s="206">
        <v>3.62</v>
      </c>
      <c r="EI36" s="206">
        <v>5.7</v>
      </c>
      <c r="EJ36" s="206">
        <v>7.76</v>
      </c>
      <c r="EK36" s="206">
        <v>11.2</v>
      </c>
      <c r="EL36" s="206">
        <v>13.98</v>
      </c>
      <c r="EM36" s="206">
        <v>14.7</v>
      </c>
      <c r="EO36" s="206">
        <v>16.96</v>
      </c>
      <c r="EP36" s="206">
        <v>14.58</v>
      </c>
      <c r="EQ36" s="206">
        <v>13.32</v>
      </c>
      <c r="ER36" s="206">
        <v>9.5500000000000007</v>
      </c>
      <c r="ET36" s="206">
        <v>6.93</v>
      </c>
      <c r="EV36" s="206">
        <v>8.35</v>
      </c>
      <c r="EW36" s="206"/>
      <c r="EX36" s="206"/>
      <c r="EY36" s="206"/>
      <c r="FA36" s="206"/>
      <c r="FB36" s="206"/>
      <c r="FC36" s="206"/>
    </row>
    <row r="37" spans="1:168" s="209" customFormat="1" x14ac:dyDescent="0.2">
      <c r="B37" s="209" t="s">
        <v>33</v>
      </c>
      <c r="Q37" s="209">
        <v>7.5499999999999989</v>
      </c>
      <c r="R37" s="209">
        <v>7.6899999999999995</v>
      </c>
      <c r="U37" s="209">
        <v>8.879999999999999</v>
      </c>
      <c r="V37" s="209">
        <v>10.18</v>
      </c>
      <c r="W37" s="209">
        <v>10.69</v>
      </c>
      <c r="X37" s="209">
        <v>11.629999999999999</v>
      </c>
      <c r="Y37" s="209">
        <v>11.73</v>
      </c>
      <c r="Z37" s="209">
        <v>9.879999999999999</v>
      </c>
      <c r="AA37" s="209">
        <v>8.98</v>
      </c>
      <c r="AD37" s="209">
        <v>7.0699999999999994</v>
      </c>
      <c r="AE37" s="209">
        <v>7.7899999999999991</v>
      </c>
      <c r="AF37" s="209">
        <v>9.31</v>
      </c>
      <c r="AG37" s="209">
        <v>10.01</v>
      </c>
      <c r="AH37" s="209">
        <v>10.61</v>
      </c>
      <c r="AI37" s="209">
        <v>11.14</v>
      </c>
      <c r="AJ37" s="209">
        <v>12.18</v>
      </c>
      <c r="AK37" s="209">
        <v>11.58</v>
      </c>
      <c r="AL37" s="209">
        <v>10.629999999999999</v>
      </c>
      <c r="AM37" s="209">
        <v>10.61</v>
      </c>
      <c r="AN37" s="209">
        <v>10.18</v>
      </c>
      <c r="AQ37" s="209">
        <v>8.7199999999999989</v>
      </c>
      <c r="AS37" s="209">
        <v>10.6</v>
      </c>
      <c r="AT37" s="209">
        <v>11.15</v>
      </c>
      <c r="AV37" s="209">
        <v>12.03</v>
      </c>
      <c r="AX37" s="209">
        <v>12.03</v>
      </c>
      <c r="AY37" s="209">
        <v>11.83</v>
      </c>
      <c r="AZ37" s="209">
        <v>11.76</v>
      </c>
      <c r="BA37" s="209">
        <v>11.629999999999999</v>
      </c>
      <c r="BB37" s="209">
        <v>10.02</v>
      </c>
      <c r="BC37" s="209">
        <v>10.210000000000001</v>
      </c>
      <c r="BE37" s="209">
        <v>9.61</v>
      </c>
      <c r="BF37" s="209">
        <v>10.43</v>
      </c>
      <c r="BG37" s="209">
        <v>12.27</v>
      </c>
      <c r="BH37" s="209">
        <v>12.81</v>
      </c>
      <c r="BI37" s="209">
        <v>12.52</v>
      </c>
      <c r="BJ37" s="209">
        <v>11.37</v>
      </c>
      <c r="BM37" s="209">
        <v>8.6999999999999993</v>
      </c>
      <c r="BO37" s="209">
        <v>8.57</v>
      </c>
      <c r="BP37" s="209">
        <v>7.67</v>
      </c>
      <c r="BR37" s="209">
        <v>10.14</v>
      </c>
      <c r="BS37" s="209">
        <v>10.84</v>
      </c>
      <c r="BV37" s="209">
        <v>12.36</v>
      </c>
      <c r="BW37" s="209">
        <v>9.5299999999999994</v>
      </c>
      <c r="BX37" s="209">
        <v>9.26</v>
      </c>
      <c r="CA37" s="209">
        <v>8.59</v>
      </c>
      <c r="CB37" s="209">
        <v>8.32</v>
      </c>
      <c r="CC37" s="209">
        <v>9.59</v>
      </c>
      <c r="CD37" s="209">
        <v>9.9699999999999989</v>
      </c>
      <c r="CE37" s="209">
        <v>10.879999999999999</v>
      </c>
      <c r="CO37" s="209">
        <v>10.94</v>
      </c>
      <c r="CP37" s="209">
        <v>11.33</v>
      </c>
      <c r="CR37" s="209">
        <v>12.95</v>
      </c>
      <c r="CT37" s="209">
        <v>12.03</v>
      </c>
      <c r="CW37" s="209">
        <v>9.84</v>
      </c>
      <c r="CY37" s="209">
        <v>9.2799999999999994</v>
      </c>
      <c r="DA37" s="209">
        <v>11.28</v>
      </c>
      <c r="DB37" s="209">
        <v>12</v>
      </c>
      <c r="DC37" s="209">
        <v>12.75</v>
      </c>
      <c r="DD37" s="209">
        <v>13.459999999999999</v>
      </c>
      <c r="DE37" s="209">
        <v>13.96</v>
      </c>
      <c r="DF37" s="209">
        <v>12.209999999999999</v>
      </c>
      <c r="DL37" s="209">
        <v>9.32</v>
      </c>
      <c r="DQ37" s="209">
        <v>12.03</v>
      </c>
      <c r="DS37" s="209">
        <v>11.629999999999999</v>
      </c>
      <c r="DT37" s="209">
        <v>11.17</v>
      </c>
      <c r="DU37" s="209">
        <v>7.1499999999999995</v>
      </c>
      <c r="DV37" s="209">
        <v>8.74</v>
      </c>
      <c r="DW37" s="209">
        <v>9.2099999999999991</v>
      </c>
      <c r="DZ37" s="209">
        <v>11.07</v>
      </c>
      <c r="EA37" s="209">
        <v>11.98</v>
      </c>
      <c r="EB37" s="209">
        <v>11.78</v>
      </c>
      <c r="EC37" s="209">
        <v>11.73</v>
      </c>
      <c r="ED37" s="209">
        <v>7.92</v>
      </c>
      <c r="EE37" s="209">
        <v>8.23</v>
      </c>
      <c r="EF37" s="209">
        <v>8.35</v>
      </c>
      <c r="EG37" s="209">
        <v>7.8100000000000005</v>
      </c>
      <c r="EH37" s="209">
        <v>7.629999999999999</v>
      </c>
      <c r="EI37" s="209">
        <v>8.08</v>
      </c>
      <c r="EL37" s="209">
        <v>11.629999999999999</v>
      </c>
      <c r="EN37" s="209">
        <v>12.459999999999999</v>
      </c>
      <c r="EO37" s="209">
        <v>12.969999999999999</v>
      </c>
      <c r="EP37" s="209">
        <v>13.11</v>
      </c>
      <c r="ER37" s="209">
        <v>13.27</v>
      </c>
      <c r="ET37" s="209">
        <v>9.3699999999999992</v>
      </c>
      <c r="EU37" s="209">
        <v>9.2199999999999989</v>
      </c>
      <c r="EV37" s="209">
        <v>9.9699999999999989</v>
      </c>
    </row>
    <row r="38" spans="1:168" s="209" customFormat="1" x14ac:dyDescent="0.2">
      <c r="A38" s="209">
        <v>15</v>
      </c>
      <c r="B38" s="209" t="s">
        <v>113</v>
      </c>
      <c r="H38" s="209">
        <v>0.32</v>
      </c>
      <c r="BU38" s="209">
        <v>2.44</v>
      </c>
      <c r="BV38" s="209">
        <v>1.28</v>
      </c>
      <c r="BW38" s="209">
        <v>1.36</v>
      </c>
      <c r="BX38" s="209">
        <v>1.4</v>
      </c>
      <c r="BY38" s="209">
        <v>1.41</v>
      </c>
      <c r="BZ38" s="209">
        <v>1.47</v>
      </c>
      <c r="CA38" s="209">
        <v>1.4</v>
      </c>
      <c r="CB38" s="209">
        <v>1.39</v>
      </c>
      <c r="CD38" s="209">
        <v>1.7899999999999998</v>
      </c>
      <c r="CE38" s="209">
        <v>2.2000000000000002</v>
      </c>
      <c r="CF38" s="209">
        <v>2.6500000000000004</v>
      </c>
      <c r="CG38" s="209">
        <v>3.06</v>
      </c>
      <c r="CH38" s="209">
        <v>2.5900000000000003</v>
      </c>
      <c r="CJ38" s="209">
        <v>1.8499999999999999</v>
      </c>
      <c r="CK38" s="209">
        <v>1.67</v>
      </c>
      <c r="CL38" s="209">
        <v>1.19</v>
      </c>
      <c r="CM38" s="209">
        <v>1.49</v>
      </c>
      <c r="CN38" s="209">
        <v>1.66</v>
      </c>
      <c r="CO38" s="209">
        <v>2.14</v>
      </c>
      <c r="CP38" s="209">
        <v>2.52</v>
      </c>
      <c r="CQ38" s="209">
        <v>3.16</v>
      </c>
      <c r="CR38" s="209">
        <v>3.6500000000000004</v>
      </c>
      <c r="CS38" s="209">
        <v>3.62</v>
      </c>
      <c r="CT38" s="209">
        <v>3.62</v>
      </c>
      <c r="CU38" s="209">
        <v>3.0100000000000002</v>
      </c>
      <c r="CV38" s="209">
        <v>1.82</v>
      </c>
      <c r="CX38" s="209">
        <v>1.8499999999999999</v>
      </c>
      <c r="CY38" s="209">
        <v>1.54</v>
      </c>
      <c r="CZ38" s="209">
        <v>1.6899999999999997</v>
      </c>
      <c r="DA38" s="209">
        <v>2.5300000000000002</v>
      </c>
      <c r="DB38" s="209">
        <v>2.7</v>
      </c>
      <c r="DC38" s="209">
        <v>3.1300000000000003</v>
      </c>
      <c r="DD38" s="209">
        <v>3.8800000000000003</v>
      </c>
      <c r="DE38" s="209">
        <v>4.12</v>
      </c>
      <c r="DF38" s="209">
        <v>2.23</v>
      </c>
      <c r="DG38" s="209">
        <v>1.6899999999999997</v>
      </c>
      <c r="DH38" s="209">
        <v>1.7299999999999998</v>
      </c>
      <c r="DI38" s="209">
        <v>1.4699999999999991</v>
      </c>
      <c r="DJ38" s="209">
        <v>1.3699999999999999</v>
      </c>
      <c r="DK38" s="209">
        <v>1.55</v>
      </c>
      <c r="DL38" s="209">
        <v>1.8699999999999999</v>
      </c>
      <c r="DM38" s="209">
        <v>1.89</v>
      </c>
      <c r="DN38" s="209">
        <v>2.66</v>
      </c>
      <c r="DO38" s="209">
        <v>2.68</v>
      </c>
      <c r="DP38" s="209">
        <v>2.77</v>
      </c>
      <c r="DS38" s="209">
        <v>2.85</v>
      </c>
      <c r="DT38" s="209">
        <v>2.02</v>
      </c>
      <c r="DU38" s="209">
        <v>1.39</v>
      </c>
      <c r="DV38" s="209">
        <v>1.38</v>
      </c>
      <c r="DW38" s="209">
        <v>1.68</v>
      </c>
      <c r="DX38" s="209">
        <v>2.33</v>
      </c>
      <c r="DY38" s="209">
        <v>3.08</v>
      </c>
      <c r="DZ38" s="209">
        <v>3.1500000000000004</v>
      </c>
      <c r="EA38" s="209">
        <v>3.19</v>
      </c>
      <c r="EC38" s="209">
        <v>3.21</v>
      </c>
      <c r="ED38" s="209">
        <v>1.65</v>
      </c>
      <c r="EE38" s="209">
        <v>1.63</v>
      </c>
      <c r="EF38" s="209">
        <v>1.74</v>
      </c>
      <c r="EG38" s="209">
        <v>1.53</v>
      </c>
      <c r="EJ38" s="209">
        <v>2.3000000000000003</v>
      </c>
      <c r="EO38" s="209">
        <v>4.46</v>
      </c>
      <c r="EQ38" s="209">
        <v>4.1999999999999993</v>
      </c>
      <c r="ER38" s="209">
        <v>2.8600000000000003</v>
      </c>
      <c r="ES38" s="209">
        <v>3.02</v>
      </c>
      <c r="ET38" s="209">
        <v>1.9200000000000002</v>
      </c>
      <c r="EU38" s="209">
        <v>1.65</v>
      </c>
      <c r="EV38" s="209">
        <v>2.14</v>
      </c>
      <c r="EW38" s="209">
        <v>3.41</v>
      </c>
      <c r="EX38" s="209">
        <v>3.5100000000000002</v>
      </c>
      <c r="EY38" s="209">
        <v>3.73</v>
      </c>
      <c r="EZ38" s="209">
        <v>4.2299999999999995</v>
      </c>
      <c r="FB38" s="209">
        <v>2.46</v>
      </c>
      <c r="FC38" s="209">
        <v>2.25</v>
      </c>
    </row>
  </sheetData>
  <mergeCells count="15">
    <mergeCell ref="A1:H1"/>
    <mergeCell ref="U1:AF1"/>
    <mergeCell ref="I1:S1"/>
    <mergeCell ref="BE1:BP1"/>
    <mergeCell ref="DA1:DL1"/>
    <mergeCell ref="BQ1:CB1"/>
    <mergeCell ref="CC1:CN1"/>
    <mergeCell ref="CO1:CZ1"/>
    <mergeCell ref="AG1:AR1"/>
    <mergeCell ref="AS1:BD1"/>
    <mergeCell ref="FI1:FT1"/>
    <mergeCell ref="EW1:FH1"/>
    <mergeCell ref="DM1:DX1"/>
    <mergeCell ref="DY1:EJ1"/>
    <mergeCell ref="EK1:EV1"/>
  </mergeCells>
  <pageMargins left="0.7" right="0.7" top="0.75" bottom="0.75" header="0.3" footer="0.3"/>
  <pageSetup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2EED-3F45-40DC-8508-0445F2643B24}">
  <dimension ref="A1:L3"/>
  <sheetViews>
    <sheetView view="pageBreakPreview" topLeftCell="A217" zoomScale="70" zoomScaleNormal="100" zoomScaleSheetLayoutView="70" workbookViewId="0">
      <selection activeCell="P230" sqref="P230"/>
    </sheetView>
  </sheetViews>
  <sheetFormatPr defaultRowHeight="12.75" x14ac:dyDescent="0.2"/>
  <cols>
    <col min="1" max="256" width="11.42578125" customWidth="1"/>
  </cols>
  <sheetData>
    <row r="1" spans="1:12" ht="18" x14ac:dyDescent="0.2">
      <c r="A1" s="267" t="s">
        <v>94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3" spans="1:12" ht="38.25" customHeight="1" x14ac:dyDescent="0.2">
      <c r="A3" s="268" t="s">
        <v>98</v>
      </c>
      <c r="B3" s="268"/>
      <c r="C3" s="268"/>
      <c r="D3" s="268"/>
      <c r="E3" s="268"/>
      <c r="F3" s="268"/>
      <c r="G3" s="268" t="s">
        <v>99</v>
      </c>
      <c r="H3" s="268"/>
      <c r="I3" s="268"/>
      <c r="J3" s="268"/>
      <c r="K3" s="268"/>
      <c r="L3" s="268"/>
    </row>
  </sheetData>
  <mergeCells count="3">
    <mergeCell ref="A1:L1"/>
    <mergeCell ref="A3:F3"/>
    <mergeCell ref="G3:L3"/>
  </mergeCells>
  <pageMargins left="0.70866141732283472" right="0.70866141732283472" top="0.74803149606299213" bottom="0.74803149606299213" header="0.31496062992125984" footer="0.31496062992125984"/>
  <pageSetup scale="67" orientation="portrait" r:id="rId1"/>
  <rowBreaks count="2" manualBreakCount="2">
    <brk id="72" max="11" man="1"/>
    <brk id="140" max="11" man="1"/>
  </rowBreaks>
  <colBreaks count="1" manualBreakCount="1">
    <brk id="12" max="1048575" man="1"/>
  </colBreaks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342C-1FC0-48C2-B921-348A57FA6F50}">
  <sheetPr>
    <pageSetUpPr fitToPage="1"/>
  </sheetPr>
  <dimension ref="A1:O23"/>
  <sheetViews>
    <sheetView zoomScaleNormal="100" workbookViewId="0">
      <selection activeCell="M16" sqref="M16"/>
    </sheetView>
  </sheetViews>
  <sheetFormatPr defaultRowHeight="12.75" x14ac:dyDescent="0.2"/>
  <cols>
    <col min="1" max="1" width="4" customWidth="1"/>
    <col min="2" max="2" width="36.140625" customWidth="1"/>
    <col min="3" max="3" width="16.7109375" customWidth="1"/>
    <col min="4" max="4" width="11.28515625" customWidth="1"/>
    <col min="5" max="6" width="10.85546875" customWidth="1"/>
    <col min="7" max="8" width="11.5703125" customWidth="1"/>
    <col min="9" max="10" width="11.42578125" customWidth="1"/>
    <col min="11" max="11" width="20.28515625" customWidth="1"/>
    <col min="12" max="12" width="11.42578125" customWidth="1"/>
    <col min="13" max="14" width="30.7109375" bestFit="1" customWidth="1"/>
    <col min="15" max="15" width="19.28515625" bestFit="1" customWidth="1"/>
    <col min="16" max="256" width="11.42578125" customWidth="1"/>
  </cols>
  <sheetData>
    <row r="1" spans="1:15" ht="20.25" x14ac:dyDescent="0.3">
      <c r="A1" s="1" t="s">
        <v>36</v>
      </c>
      <c r="D1" s="1"/>
      <c r="E1" s="1"/>
      <c r="F1" s="1"/>
      <c r="G1" s="1"/>
      <c r="H1" s="1"/>
    </row>
    <row r="2" spans="1:15" ht="20.25" x14ac:dyDescent="0.3">
      <c r="A2" s="2" t="s">
        <v>74</v>
      </c>
      <c r="D2" s="1"/>
      <c r="E2" s="1"/>
      <c r="F2" s="1"/>
      <c r="G2" s="1"/>
      <c r="H2" s="1"/>
    </row>
    <row r="3" spans="1:15" ht="21" thickBot="1" x14ac:dyDescent="0.35">
      <c r="C3" s="1"/>
      <c r="D3" s="1"/>
      <c r="E3" s="1"/>
      <c r="F3" s="1"/>
      <c r="G3" s="1"/>
      <c r="H3" s="1"/>
    </row>
    <row r="4" spans="1:15" s="3" customFormat="1" ht="41.25" customHeight="1" thickBot="1" x14ac:dyDescent="0.25">
      <c r="A4" s="80" t="s">
        <v>6</v>
      </c>
      <c r="B4" s="81" t="s">
        <v>7</v>
      </c>
      <c r="C4" s="177" t="s">
        <v>2</v>
      </c>
      <c r="D4" s="179" t="s">
        <v>0</v>
      </c>
      <c r="E4" s="178" t="s">
        <v>8</v>
      </c>
      <c r="F4" s="81" t="s">
        <v>9</v>
      </c>
      <c r="G4" s="81" t="s">
        <v>1</v>
      </c>
      <c r="H4" s="177" t="s">
        <v>3</v>
      </c>
      <c r="I4" s="180" t="s">
        <v>4</v>
      </c>
      <c r="J4" s="181" t="s">
        <v>5</v>
      </c>
      <c r="L4" s="80" t="s">
        <v>6</v>
      </c>
      <c r="M4" s="81" t="s">
        <v>7</v>
      </c>
      <c r="N4" s="83" t="s">
        <v>198</v>
      </c>
      <c r="O4" s="83" t="s">
        <v>199</v>
      </c>
    </row>
    <row r="5" spans="1:15" s="3" customFormat="1" ht="16.5" customHeight="1" thickBot="1" x14ac:dyDescent="0.25">
      <c r="A5" s="11">
        <v>1</v>
      </c>
      <c r="B5" s="12" t="s">
        <v>17</v>
      </c>
      <c r="C5" s="60" t="s">
        <v>27</v>
      </c>
      <c r="D5" s="45" t="s">
        <v>30</v>
      </c>
      <c r="E5" s="14">
        <v>187423</v>
      </c>
      <c r="F5" s="14">
        <v>464078</v>
      </c>
      <c r="G5" s="37">
        <v>0.38</v>
      </c>
      <c r="H5" s="61"/>
      <c r="I5" s="47"/>
      <c r="J5" s="47"/>
      <c r="K5" s="28"/>
      <c r="L5" s="73">
        <v>14</v>
      </c>
      <c r="M5" s="12" t="s">
        <v>189</v>
      </c>
      <c r="N5" s="269" t="s">
        <v>204</v>
      </c>
      <c r="O5" s="182">
        <v>1</v>
      </c>
    </row>
    <row r="6" spans="1:15" s="3" customFormat="1" ht="16.5" customHeight="1" thickBot="1" x14ac:dyDescent="0.25">
      <c r="A6" s="21">
        <v>2</v>
      </c>
      <c r="B6" s="10" t="s">
        <v>18</v>
      </c>
      <c r="C6" s="56" t="s">
        <v>27</v>
      </c>
      <c r="D6" s="10" t="s">
        <v>30</v>
      </c>
      <c r="E6" s="6">
        <v>187341</v>
      </c>
      <c r="F6" s="6">
        <v>464158</v>
      </c>
      <c r="G6" s="24">
        <v>0.35</v>
      </c>
      <c r="H6" s="57"/>
      <c r="I6" s="6"/>
      <c r="J6" s="6"/>
      <c r="K6" s="29"/>
      <c r="L6" s="21">
        <v>10</v>
      </c>
      <c r="M6" s="10" t="s">
        <v>33</v>
      </c>
      <c r="N6" s="270"/>
      <c r="O6" s="182">
        <v>2</v>
      </c>
    </row>
    <row r="7" spans="1:15" s="3" customFormat="1" ht="16.5" customHeight="1" thickBot="1" x14ac:dyDescent="0.25">
      <c r="A7" s="21">
        <v>3</v>
      </c>
      <c r="B7" s="10" t="s">
        <v>31</v>
      </c>
      <c r="C7" s="56" t="s">
        <v>27</v>
      </c>
      <c r="D7" s="10" t="s">
        <v>30</v>
      </c>
      <c r="E7" s="6">
        <v>187171</v>
      </c>
      <c r="F7" s="6">
        <v>464335</v>
      </c>
      <c r="G7" s="24">
        <v>0</v>
      </c>
      <c r="H7" s="57"/>
      <c r="I7" s="6"/>
      <c r="J7" s="6"/>
      <c r="K7" s="29"/>
      <c r="L7" s="21">
        <v>11</v>
      </c>
      <c r="M7" s="10" t="s">
        <v>187</v>
      </c>
      <c r="N7" s="271"/>
      <c r="O7" s="182">
        <v>3</v>
      </c>
    </row>
    <row r="8" spans="1:15" s="3" customFormat="1" ht="16.5" customHeight="1" thickBot="1" x14ac:dyDescent="0.25">
      <c r="A8" s="21">
        <v>4</v>
      </c>
      <c r="B8" s="10" t="s">
        <v>19</v>
      </c>
      <c r="C8" s="56" t="s">
        <v>27</v>
      </c>
      <c r="D8" s="10" t="s">
        <v>30</v>
      </c>
      <c r="E8" s="6">
        <v>188536</v>
      </c>
      <c r="F8" s="6">
        <v>466409</v>
      </c>
      <c r="G8" s="24">
        <v>0.34</v>
      </c>
      <c r="H8" s="57"/>
      <c r="I8" s="6"/>
      <c r="J8" s="6"/>
      <c r="K8" s="29"/>
      <c r="L8" s="183">
        <v>1</v>
      </c>
      <c r="M8" s="10" t="s">
        <v>17</v>
      </c>
      <c r="N8" s="10" t="s">
        <v>200</v>
      </c>
      <c r="O8" s="182">
        <v>4</v>
      </c>
    </row>
    <row r="9" spans="1:15" s="3" customFormat="1" ht="16.5" customHeight="1" thickBot="1" x14ac:dyDescent="0.25">
      <c r="A9" s="21">
        <v>5</v>
      </c>
      <c r="B9" s="10" t="s">
        <v>20</v>
      </c>
      <c r="C9" s="56" t="s">
        <v>27</v>
      </c>
      <c r="D9" s="10" t="s">
        <v>30</v>
      </c>
      <c r="E9" s="6">
        <v>188556</v>
      </c>
      <c r="F9" s="6">
        <v>466296</v>
      </c>
      <c r="G9" s="24">
        <v>0.56999999999999995</v>
      </c>
      <c r="H9" s="57"/>
      <c r="I9" s="6"/>
      <c r="J9" s="6"/>
      <c r="K9" s="29"/>
      <c r="L9" s="21">
        <v>2</v>
      </c>
      <c r="M9" s="10" t="s">
        <v>18</v>
      </c>
      <c r="N9" s="10" t="s">
        <v>201</v>
      </c>
      <c r="O9" s="182">
        <v>5</v>
      </c>
    </row>
    <row r="10" spans="1:15" s="3" customFormat="1" ht="16.5" customHeight="1" thickBot="1" x14ac:dyDescent="0.25">
      <c r="A10" s="21">
        <v>6</v>
      </c>
      <c r="B10" s="10" t="s">
        <v>21</v>
      </c>
      <c r="C10" s="56" t="s">
        <v>28</v>
      </c>
      <c r="D10" s="10" t="s">
        <v>30</v>
      </c>
      <c r="E10" s="6">
        <v>188977</v>
      </c>
      <c r="F10" s="6">
        <v>468685</v>
      </c>
      <c r="G10" s="24">
        <v>0.3</v>
      </c>
      <c r="H10" s="174"/>
      <c r="I10" s="272" t="s">
        <v>203</v>
      </c>
      <c r="J10" s="273"/>
      <c r="K10" s="29"/>
      <c r="L10" s="21">
        <v>3</v>
      </c>
      <c r="M10" s="10" t="s">
        <v>31</v>
      </c>
      <c r="N10" s="184" t="s">
        <v>202</v>
      </c>
      <c r="O10" s="182">
        <v>6</v>
      </c>
    </row>
    <row r="11" spans="1:15" s="3" customFormat="1" ht="16.5" customHeight="1" thickBot="1" x14ac:dyDescent="0.25">
      <c r="A11" s="21">
        <v>7</v>
      </c>
      <c r="B11" s="66" t="s">
        <v>32</v>
      </c>
      <c r="C11" s="56" t="s">
        <v>28</v>
      </c>
      <c r="D11" s="10" t="s">
        <v>30</v>
      </c>
      <c r="E11" s="6">
        <v>189542</v>
      </c>
      <c r="F11" s="6">
        <v>467732</v>
      </c>
      <c r="G11" s="24" t="s">
        <v>15</v>
      </c>
      <c r="H11" s="174"/>
      <c r="I11" s="225" t="s">
        <v>181</v>
      </c>
      <c r="J11" s="225"/>
      <c r="K11" s="29"/>
      <c r="L11" s="21">
        <v>15</v>
      </c>
      <c r="M11" s="10" t="s">
        <v>113</v>
      </c>
      <c r="N11" s="176" t="s">
        <v>186</v>
      </c>
      <c r="O11" s="182">
        <v>7</v>
      </c>
    </row>
    <row r="12" spans="1:15" s="3" customFormat="1" ht="16.5" customHeight="1" thickBot="1" x14ac:dyDescent="0.25">
      <c r="A12" s="21">
        <v>8</v>
      </c>
      <c r="B12" s="10" t="s">
        <v>22</v>
      </c>
      <c r="C12" s="56" t="s">
        <v>28</v>
      </c>
      <c r="D12" s="10" t="s">
        <v>30</v>
      </c>
      <c r="E12" s="6">
        <v>189959</v>
      </c>
      <c r="F12" s="6">
        <v>467620</v>
      </c>
      <c r="G12" s="24" t="s">
        <v>15</v>
      </c>
      <c r="H12" s="174"/>
      <c r="I12" s="225" t="s">
        <v>181</v>
      </c>
      <c r="J12" s="225"/>
      <c r="K12" s="29"/>
      <c r="L12" s="21">
        <v>5</v>
      </c>
      <c r="M12" s="10" t="s">
        <v>20</v>
      </c>
      <c r="N12" s="176" t="s">
        <v>191</v>
      </c>
      <c r="O12" s="182">
        <v>8</v>
      </c>
    </row>
    <row r="13" spans="1:15" ht="16.5" customHeight="1" x14ac:dyDescent="0.2">
      <c r="A13" s="21">
        <v>9</v>
      </c>
      <c r="B13" s="10" t="s">
        <v>23</v>
      </c>
      <c r="C13" s="56" t="s">
        <v>29</v>
      </c>
      <c r="D13" s="10" t="s">
        <v>30</v>
      </c>
      <c r="E13" s="6">
        <v>188581</v>
      </c>
      <c r="F13" s="6">
        <v>466891</v>
      </c>
      <c r="G13" s="24">
        <v>0</v>
      </c>
      <c r="H13" s="174"/>
      <c r="I13" s="225" t="s">
        <v>181</v>
      </c>
      <c r="J13" s="225"/>
      <c r="K13" s="29"/>
      <c r="L13" s="21">
        <v>4</v>
      </c>
      <c r="M13" s="10" t="s">
        <v>19</v>
      </c>
      <c r="N13" s="176" t="s">
        <v>190</v>
      </c>
      <c r="O13" s="182">
        <v>9</v>
      </c>
    </row>
    <row r="14" spans="1:15" s="3" customFormat="1" ht="16.5" customHeight="1" x14ac:dyDescent="0.2">
      <c r="A14" s="21">
        <v>10</v>
      </c>
      <c r="B14" s="10" t="s">
        <v>33</v>
      </c>
      <c r="C14" s="56" t="s">
        <v>29</v>
      </c>
      <c r="D14" s="10" t="s">
        <v>30</v>
      </c>
      <c r="E14" s="6">
        <v>189071</v>
      </c>
      <c r="F14" s="6">
        <v>466785</v>
      </c>
      <c r="G14" s="24">
        <v>0.56999999999999995</v>
      </c>
      <c r="H14" s="174">
        <v>23</v>
      </c>
      <c r="I14" s="88"/>
      <c r="J14" s="6"/>
      <c r="K14" s="29"/>
    </row>
    <row r="15" spans="1:15" s="3" customFormat="1" ht="16.5" customHeight="1" x14ac:dyDescent="0.2">
      <c r="A15" s="21">
        <v>11</v>
      </c>
      <c r="B15" s="10" t="s">
        <v>187</v>
      </c>
      <c r="C15" s="56" t="s">
        <v>29</v>
      </c>
      <c r="D15" s="10" t="s">
        <v>30</v>
      </c>
      <c r="E15" s="6">
        <v>189528</v>
      </c>
      <c r="F15" s="6">
        <v>465178</v>
      </c>
      <c r="G15" s="8">
        <v>0.55000000000000004</v>
      </c>
      <c r="H15" s="174"/>
      <c r="I15" s="88"/>
      <c r="J15" s="6"/>
      <c r="K15" s="29"/>
    </row>
    <row r="16" spans="1:15" s="3" customFormat="1" ht="16.5" customHeight="1" x14ac:dyDescent="0.2">
      <c r="A16" s="21">
        <v>12</v>
      </c>
      <c r="B16" s="66" t="s">
        <v>25</v>
      </c>
      <c r="C16" s="56" t="s">
        <v>29</v>
      </c>
      <c r="D16" s="10" t="s">
        <v>30</v>
      </c>
      <c r="E16" s="6">
        <v>189923</v>
      </c>
      <c r="F16" s="6">
        <v>464947</v>
      </c>
      <c r="G16" s="24" t="s">
        <v>15</v>
      </c>
      <c r="H16" s="174"/>
      <c r="I16" s="225" t="s">
        <v>188</v>
      </c>
      <c r="J16" s="225"/>
      <c r="K16" s="29"/>
    </row>
    <row r="17" spans="1:11" s="3" customFormat="1" ht="16.5" customHeight="1" x14ac:dyDescent="0.2">
      <c r="A17" s="21">
        <v>13</v>
      </c>
      <c r="B17" s="56" t="s">
        <v>26</v>
      </c>
      <c r="C17" s="56" t="s">
        <v>29</v>
      </c>
      <c r="D17" s="10" t="s">
        <v>35</v>
      </c>
      <c r="E17" s="57">
        <v>189801</v>
      </c>
      <c r="F17" s="57">
        <v>465079</v>
      </c>
      <c r="G17" s="56">
        <v>0.4</v>
      </c>
      <c r="H17" s="174"/>
      <c r="I17" s="225" t="s">
        <v>188</v>
      </c>
      <c r="J17" s="225"/>
      <c r="K17" s="16"/>
    </row>
    <row r="18" spans="1:11" s="3" customFormat="1" ht="16.5" customHeight="1" x14ac:dyDescent="0.2">
      <c r="A18" s="21">
        <v>14</v>
      </c>
      <c r="B18" s="10" t="s">
        <v>189</v>
      </c>
      <c r="C18" s="56" t="s">
        <v>28</v>
      </c>
      <c r="D18" s="10" t="s">
        <v>30</v>
      </c>
      <c r="E18" s="6">
        <v>188959</v>
      </c>
      <c r="F18" s="6">
        <v>468693</v>
      </c>
      <c r="G18" s="24">
        <v>0.56000000000000005</v>
      </c>
      <c r="H18" s="57"/>
      <c r="I18" s="6"/>
      <c r="J18" s="6"/>
      <c r="K18" s="29"/>
    </row>
    <row r="19" spans="1:11" x14ac:dyDescent="0.2">
      <c r="A19" s="21">
        <v>15</v>
      </c>
      <c r="B19" s="10" t="s">
        <v>113</v>
      </c>
      <c r="C19" s="56" t="s">
        <v>27</v>
      </c>
      <c r="D19" s="10" t="s">
        <v>30</v>
      </c>
      <c r="E19" s="6">
        <v>188636</v>
      </c>
      <c r="F19" s="6">
        <v>465966</v>
      </c>
      <c r="G19" s="24">
        <v>0.32</v>
      </c>
      <c r="H19" s="57"/>
      <c r="I19" s="6"/>
      <c r="J19" s="6"/>
      <c r="K19" s="29"/>
    </row>
    <row r="20" spans="1:11" x14ac:dyDescent="0.2">
      <c r="A20" s="21">
        <v>16</v>
      </c>
      <c r="B20" s="10" t="s">
        <v>207</v>
      </c>
      <c r="C20" s="56"/>
      <c r="D20" s="10" t="s">
        <v>30</v>
      </c>
      <c r="E20" s="6">
        <v>188054</v>
      </c>
      <c r="F20" s="6">
        <v>465846</v>
      </c>
      <c r="G20" s="24">
        <v>0.4</v>
      </c>
      <c r="H20" s="57"/>
      <c r="I20" s="6"/>
      <c r="J20" s="6"/>
      <c r="K20" s="29"/>
    </row>
    <row r="21" spans="1:11" ht="13.5" thickBot="1" x14ac:dyDescent="0.25">
      <c r="A21" s="21">
        <v>17</v>
      </c>
      <c r="B21" s="10" t="s">
        <v>208</v>
      </c>
      <c r="C21" s="56"/>
      <c r="D21" s="10" t="s">
        <v>30</v>
      </c>
      <c r="E21" s="6">
        <v>188480</v>
      </c>
      <c r="F21" s="6">
        <v>465874</v>
      </c>
      <c r="G21" s="24">
        <v>0.45</v>
      </c>
      <c r="H21" s="57"/>
      <c r="I21" s="6"/>
      <c r="J21" s="6"/>
      <c r="K21" s="29"/>
    </row>
    <row r="22" spans="1:11" x14ac:dyDescent="0.2">
      <c r="A22" s="21">
        <v>18</v>
      </c>
      <c r="B22" s="10" t="s">
        <v>227</v>
      </c>
      <c r="C22" s="56" t="s">
        <v>27</v>
      </c>
      <c r="D22" s="10" t="s">
        <v>30</v>
      </c>
      <c r="E22" s="14">
        <v>187423</v>
      </c>
      <c r="F22" s="14">
        <v>464078</v>
      </c>
      <c r="G22" s="24">
        <v>0</v>
      </c>
      <c r="H22" s="57"/>
      <c r="I22" s="6"/>
      <c r="J22" s="6"/>
      <c r="K22" s="29"/>
    </row>
    <row r="23" spans="1:11" ht="13.5" thickBot="1" x14ac:dyDescent="0.25">
      <c r="A23" s="172">
        <v>19</v>
      </c>
      <c r="B23" s="173" t="s">
        <v>228</v>
      </c>
      <c r="C23" s="173"/>
      <c r="D23" s="173" t="s">
        <v>30</v>
      </c>
      <c r="E23" s="173"/>
      <c r="F23" s="173"/>
      <c r="G23" s="173">
        <v>0.42</v>
      </c>
      <c r="H23" s="173"/>
      <c r="I23" s="173"/>
      <c r="J23" s="173"/>
      <c r="K23" s="17"/>
    </row>
  </sheetData>
  <mergeCells count="7">
    <mergeCell ref="N5:N7"/>
    <mergeCell ref="I12:J12"/>
    <mergeCell ref="I11:J11"/>
    <mergeCell ref="I16:J16"/>
    <mergeCell ref="I17:J17"/>
    <mergeCell ref="I13:J13"/>
    <mergeCell ref="I10:J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1" fitToHeight="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156</vt:i4>
      </vt:variant>
      <vt:variant>
        <vt:lpstr>Named Ranges</vt:lpstr>
      </vt:variant>
      <vt:variant>
        <vt:i4>52</vt:i4>
      </vt:variant>
    </vt:vector>
  </HeadingPairs>
  <TitlesOfParts>
    <vt:vector size="208" baseType="lpstr">
      <vt:lpstr>Setiembre 2012</vt:lpstr>
      <vt:lpstr>Octubre 2012</vt:lpstr>
      <vt:lpstr>Noviembre 2012</vt:lpstr>
      <vt:lpstr>Diciembre 2012</vt:lpstr>
      <vt:lpstr>Enero 2013</vt:lpstr>
      <vt:lpstr>Febrero 2013</vt:lpstr>
      <vt:lpstr>Marzo 2013</vt:lpstr>
      <vt:lpstr>Abril 2013</vt:lpstr>
      <vt:lpstr>Mayo 2013</vt:lpstr>
      <vt:lpstr>Junio 2013</vt:lpstr>
      <vt:lpstr>Julio 2013</vt:lpstr>
      <vt:lpstr>Agosto 2013</vt:lpstr>
      <vt:lpstr>Setiembre 2013</vt:lpstr>
      <vt:lpstr>Octubre 2013</vt:lpstr>
      <vt:lpstr>Noviembre 2013</vt:lpstr>
      <vt:lpstr>Diciembre 2013</vt:lpstr>
      <vt:lpstr>Enero 2014</vt:lpstr>
      <vt:lpstr>febrero 2014 </vt:lpstr>
      <vt:lpstr> marzo 2014</vt:lpstr>
      <vt:lpstr>abril 2014</vt:lpstr>
      <vt:lpstr>Mayo 2014</vt:lpstr>
      <vt:lpstr>Junio 2014</vt:lpstr>
      <vt:lpstr>Julio 2014</vt:lpstr>
      <vt:lpstr>Agosto 2014</vt:lpstr>
      <vt:lpstr>Setiembre 2014</vt:lpstr>
      <vt:lpstr>Octubre 2014</vt:lpstr>
      <vt:lpstr>Noviembre 2014</vt:lpstr>
      <vt:lpstr>Diciembre 2014</vt:lpstr>
      <vt:lpstr>Enero 2015</vt:lpstr>
      <vt:lpstr>Febrero 2015</vt:lpstr>
      <vt:lpstr>Marzo 2015</vt:lpstr>
      <vt:lpstr>Abril 2015</vt:lpstr>
      <vt:lpstr>Mayo 2015</vt:lpstr>
      <vt:lpstr>Junio 2015</vt:lpstr>
      <vt:lpstr>Julio 2015</vt:lpstr>
      <vt:lpstr>Agosto 2015</vt:lpstr>
      <vt:lpstr>Setiembre 2015</vt:lpstr>
      <vt:lpstr>Octubre 2015</vt:lpstr>
      <vt:lpstr>Noviembre 2015</vt:lpstr>
      <vt:lpstr>Diciembre 2015</vt:lpstr>
      <vt:lpstr>Enero 2016</vt:lpstr>
      <vt:lpstr>Febrero 2016</vt:lpstr>
      <vt:lpstr>Marzo 2016</vt:lpstr>
      <vt:lpstr>Abril 2016</vt:lpstr>
      <vt:lpstr>Mayo 2016</vt:lpstr>
      <vt:lpstr>Junio 2016</vt:lpstr>
      <vt:lpstr>Julio 2016</vt:lpstr>
      <vt:lpstr>Agosto 2016</vt:lpstr>
      <vt:lpstr>Setiembre 2016</vt:lpstr>
      <vt:lpstr>Octubre 2016</vt:lpstr>
      <vt:lpstr>Noviembre 2016</vt:lpstr>
      <vt:lpstr>Diciembre 2016</vt:lpstr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Setiembre 2017</vt:lpstr>
      <vt:lpstr>Octubre 2017</vt:lpstr>
      <vt:lpstr>Noviembre 2017</vt:lpstr>
      <vt:lpstr>Diciembre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Setiembre 2019</vt:lpstr>
      <vt:lpstr>Octubre 2019</vt:lpstr>
      <vt:lpstr>Noviembre 2019</vt:lpstr>
      <vt:lpstr>Diciembre 2019</vt:lpstr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Setiembre 2021</vt:lpstr>
      <vt:lpstr>Octubre 2021</vt:lpstr>
      <vt:lpstr>Noviembre 2021</vt:lpstr>
      <vt:lpstr>Diciembre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Setiembre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Datos totales</vt:lpstr>
      <vt:lpstr>Datos para grafico</vt:lpstr>
      <vt:lpstr>graficos</vt:lpstr>
      <vt:lpstr>PARA GIRA</vt:lpstr>
      <vt:lpstr>' marzo 2014'!Print_Area</vt:lpstr>
      <vt:lpstr>'Abril 2013'!Print_Area</vt:lpstr>
      <vt:lpstr>'abril 2014'!Print_Area</vt:lpstr>
      <vt:lpstr>'Abril 2015'!Print_Area</vt:lpstr>
      <vt:lpstr>'Abril 2016'!Print_Area</vt:lpstr>
      <vt:lpstr>'Agosto 2013'!Print_Area</vt:lpstr>
      <vt:lpstr>'Agosto 2014'!Print_Area</vt:lpstr>
      <vt:lpstr>'Agosto 2015'!Print_Area</vt:lpstr>
      <vt:lpstr>'Agosto 2016'!Print_Area</vt:lpstr>
      <vt:lpstr>'Diciembre 2012'!Print_Area</vt:lpstr>
      <vt:lpstr>'Diciembre 2013'!Print_Area</vt:lpstr>
      <vt:lpstr>'Diciembre 2014'!Print_Area</vt:lpstr>
      <vt:lpstr>'Diciembre 2015'!Print_Area</vt:lpstr>
      <vt:lpstr>'Enero 2013'!Print_Area</vt:lpstr>
      <vt:lpstr>'Enero 2014'!Print_Area</vt:lpstr>
      <vt:lpstr>'Enero 2015'!Print_Area</vt:lpstr>
      <vt:lpstr>'Enero 2016'!Print_Area</vt:lpstr>
      <vt:lpstr>'Febrero 2013'!Print_Area</vt:lpstr>
      <vt:lpstr>'febrero 2014 '!Print_Area</vt:lpstr>
      <vt:lpstr>'Febrero 2015'!Print_Area</vt:lpstr>
      <vt:lpstr>'Febrero 2016'!Print_Area</vt:lpstr>
      <vt:lpstr>graficos!Print_Area</vt:lpstr>
      <vt:lpstr>'Julio 2013'!Print_Area</vt:lpstr>
      <vt:lpstr>'Julio 2014'!Print_Area</vt:lpstr>
      <vt:lpstr>'Julio 2015'!Print_Area</vt:lpstr>
      <vt:lpstr>'Julio 2016'!Print_Area</vt:lpstr>
      <vt:lpstr>'Junio 2013'!Print_Area</vt:lpstr>
      <vt:lpstr>'Junio 2014'!Print_Area</vt:lpstr>
      <vt:lpstr>'Junio 2015'!Print_Area</vt:lpstr>
      <vt:lpstr>'Junio 2016'!Print_Area</vt:lpstr>
      <vt:lpstr>'Marzo 2013'!Print_Area</vt:lpstr>
      <vt:lpstr>'Marzo 2015'!Print_Area</vt:lpstr>
      <vt:lpstr>'Marzo 2016'!Print_Area</vt:lpstr>
      <vt:lpstr>'Mayo 2013'!Print_Area</vt:lpstr>
      <vt:lpstr>'Mayo 2014'!Print_Area</vt:lpstr>
      <vt:lpstr>'Mayo 2015'!Print_Area</vt:lpstr>
      <vt:lpstr>'Mayo 2016'!Print_Area</vt:lpstr>
      <vt:lpstr>'Noviembre 2012'!Print_Area</vt:lpstr>
      <vt:lpstr>'Noviembre 2013'!Print_Area</vt:lpstr>
      <vt:lpstr>'Noviembre 2014'!Print_Area</vt:lpstr>
      <vt:lpstr>'Noviembre 2015'!Print_Area</vt:lpstr>
      <vt:lpstr>'Octubre 2012'!Print_Area</vt:lpstr>
      <vt:lpstr>'Octubre 2013'!Print_Area</vt:lpstr>
      <vt:lpstr>'Octubre 2014'!Print_Area</vt:lpstr>
      <vt:lpstr>'Octubre 2015'!Print_Area</vt:lpstr>
      <vt:lpstr>'PARA GIRA'!Print_Area</vt:lpstr>
      <vt:lpstr>'Setiembre 2012'!Print_Area</vt:lpstr>
      <vt:lpstr>'Setiembre 2013'!Print_Area</vt:lpstr>
      <vt:lpstr>'Setiembre 2014'!Print_Area</vt:lpstr>
      <vt:lpstr>'Setiembre 2015'!Print_Area</vt:lpstr>
      <vt:lpstr>'Setiembre 2016'!Print_Area</vt:lpstr>
      <vt:lpstr>graficos!Print_Titles</vt:lpstr>
    </vt:vector>
  </TitlesOfParts>
  <Company>SENARA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ABarrantes</dc:creator>
  <cp:lastModifiedBy>Elie Gerges</cp:lastModifiedBy>
  <cp:lastPrinted>2024-12-16T14:15:55Z</cp:lastPrinted>
  <dcterms:created xsi:type="dcterms:W3CDTF">2011-05-10T15:42:02Z</dcterms:created>
  <dcterms:modified xsi:type="dcterms:W3CDTF">2025-05-12T08:34:18Z</dcterms:modified>
</cp:coreProperties>
</file>