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theme/themeOverride5.xml" ContentType="application/vnd.openxmlformats-officedocument.themeOverride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theme/themeOverride7.xml" ContentType="application/vnd.openxmlformats-officedocument.themeOverride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ntranetaya-my.sharepoint.com/personal/josjimenez_aya_go_cr/Documents/Documentos AYA Jose/Monitoreo Pozos/Monitoreo_Pac_Central-Guanacaste_DA-AYA-SENARA/"/>
    </mc:Choice>
  </mc:AlternateContent>
  <xr:revisionPtr revIDLastSave="589" documentId="13_ncr:1_{966AB485-3A69-49E5-BF70-F2AEA931E6EC}" xr6:coauthVersionLast="47" xr6:coauthVersionMax="47" xr10:uidLastSave="{E9FC6ACA-F649-41CF-8D23-A44474E81986}"/>
  <bookViews>
    <workbookView xWindow="9510" yWindow="0" windowWidth="9780" windowHeight="10170" tabRatio="854" firstSheet="114" activeTab="116" xr2:uid="{00000000-000D-0000-FFFF-FFFF00000000}"/>
  </bookViews>
  <sheets>
    <sheet name="Octubre 2015" sheetId="7" r:id="rId1"/>
    <sheet name="Diciembre 2015" sheetId="5" r:id="rId2"/>
    <sheet name="Enero 2016" sheetId="4" r:id="rId3"/>
    <sheet name="Febrero 2016" sheetId="1" r:id="rId4"/>
    <sheet name="Marzo 2016" sheetId="6" r:id="rId5"/>
    <sheet name="Abril 2016" sheetId="8" r:id="rId6"/>
    <sheet name="Mayo 2016" sheetId="9" r:id="rId7"/>
    <sheet name="Junio 2016" sheetId="10" r:id="rId8"/>
    <sheet name="Julio 2016" sheetId="11" r:id="rId9"/>
    <sheet name="Agosto 2016" sheetId="13" r:id="rId10"/>
    <sheet name="Setiembre 2016" sheetId="12" r:id="rId11"/>
    <sheet name="Octubre 2016" sheetId="14" r:id="rId12"/>
    <sheet name="Noviembre 2016" sheetId="15" r:id="rId13"/>
    <sheet name="Diciembre 2016" sheetId="16" r:id="rId14"/>
    <sheet name="Enero 2017" sheetId="17" r:id="rId15"/>
    <sheet name="Febrero 2017" sheetId="18" r:id="rId16"/>
    <sheet name="Marzo 2017" sheetId="19" r:id="rId17"/>
    <sheet name="Abril 2017" sheetId="20" r:id="rId18"/>
    <sheet name="Mayo 2017" sheetId="21" r:id="rId19"/>
    <sheet name="Junio 2017" sheetId="22" r:id="rId20"/>
    <sheet name="Julio 2017" sheetId="23" r:id="rId21"/>
    <sheet name="Agosto 2017" sheetId="24" r:id="rId22"/>
    <sheet name="Setiembre 2017" sheetId="25" r:id="rId23"/>
    <sheet name="Octubre 2017" sheetId="26" r:id="rId24"/>
    <sheet name="Noviembre 2017" sheetId="27" r:id="rId25"/>
    <sheet name="Diciembre 2017" sheetId="28" r:id="rId26"/>
    <sheet name="Enero 2018" sheetId="29" r:id="rId27"/>
    <sheet name="Febrero 2018" sheetId="30" r:id="rId28"/>
    <sheet name="Marzo 2018" sheetId="31" r:id="rId29"/>
    <sheet name="Abril 2018" sheetId="32" r:id="rId30"/>
    <sheet name="Mayo 2018" sheetId="33" r:id="rId31"/>
    <sheet name="Junio 2018" sheetId="34" r:id="rId32"/>
    <sheet name="Julio 2018" sheetId="35" r:id="rId33"/>
    <sheet name="Agosto 2018" sheetId="36" r:id="rId34"/>
    <sheet name="Setiembre 2018" sheetId="37" r:id="rId35"/>
    <sheet name="Octubre 2018" sheetId="38" r:id="rId36"/>
    <sheet name="Noviembre 2018" sheetId="39" r:id="rId37"/>
    <sheet name="Diciembre 2018" sheetId="40" r:id="rId38"/>
    <sheet name="Enero 2019" sheetId="41" r:id="rId39"/>
    <sheet name="Febrero 2019" sheetId="43" r:id="rId40"/>
    <sheet name="Marzo 2019" sheetId="44" r:id="rId41"/>
    <sheet name="Abril 2019" sheetId="45" r:id="rId42"/>
    <sheet name="Mayo 2019" sheetId="46" r:id="rId43"/>
    <sheet name="Junio 2019" sheetId="47" r:id="rId44"/>
    <sheet name="Julio 2019" sheetId="48" r:id="rId45"/>
    <sheet name="Agosto 2019" sheetId="49" r:id="rId46"/>
    <sheet name="Setiembre 2019" sheetId="50" r:id="rId47"/>
    <sheet name="Octubre 2019" sheetId="51" r:id="rId48"/>
    <sheet name="Noviembre 2019" sheetId="52" r:id="rId49"/>
    <sheet name="Diciembre 2019" sheetId="53" r:id="rId50"/>
    <sheet name="Enero 2020" sheetId="54" r:id="rId51"/>
    <sheet name="Febrero 2020" sheetId="55" r:id="rId52"/>
    <sheet name="Marzo 2020" sheetId="56" r:id="rId53"/>
    <sheet name="Abril 2020" sheetId="57" r:id="rId54"/>
    <sheet name="Mayo 2020" sheetId="58" r:id="rId55"/>
    <sheet name="Junio 2020" sheetId="59" r:id="rId56"/>
    <sheet name="Julio 2020" sheetId="60" r:id="rId57"/>
    <sheet name="Agosto 2020" sheetId="61" r:id="rId58"/>
    <sheet name="Setiembre 2020" sheetId="62" r:id="rId59"/>
    <sheet name="Octubre 2020" sheetId="63" r:id="rId60"/>
    <sheet name="Noviembre 2020" sheetId="64" r:id="rId61"/>
    <sheet name="Diciembre 2020" sheetId="65" r:id="rId62"/>
    <sheet name="Enero 2021" sheetId="66" r:id="rId63"/>
    <sheet name="Febrero 2021" sheetId="67" r:id="rId64"/>
    <sheet name="Marzo 2021" sheetId="68" r:id="rId65"/>
    <sheet name="Abril 2021 " sheetId="69" r:id="rId66"/>
    <sheet name="Mayo 2021" sheetId="72" r:id="rId67"/>
    <sheet name="Junio 2021" sheetId="73" r:id="rId68"/>
    <sheet name="Julio 2021" sheetId="74" r:id="rId69"/>
    <sheet name="Agosto 2021" sheetId="75" r:id="rId70"/>
    <sheet name="Setiembre 2021" sheetId="76" r:id="rId71"/>
    <sheet name="Octubre 2021" sheetId="77" r:id="rId72"/>
    <sheet name="Noviembre 2021" sheetId="78" r:id="rId73"/>
    <sheet name="Diciembre 2021" sheetId="79" r:id="rId74"/>
    <sheet name="Enero 2022" sheetId="80" r:id="rId75"/>
    <sheet name="Febrero 2022" sheetId="81" r:id="rId76"/>
    <sheet name="Marzo 2022" sheetId="82" r:id="rId77"/>
    <sheet name="Abril 2022" sheetId="83" r:id="rId78"/>
    <sheet name="Mayo 2022" sheetId="84" r:id="rId79"/>
    <sheet name="Junio 2022" sheetId="85" r:id="rId80"/>
    <sheet name="Julio 2022" sheetId="86" r:id="rId81"/>
    <sheet name="Agosto 2022" sheetId="87" r:id="rId82"/>
    <sheet name="Setiembre 2022" sheetId="88" r:id="rId83"/>
    <sheet name="Octubre 2022" sheetId="89" r:id="rId84"/>
    <sheet name="Noviembre 2022" sheetId="90" r:id="rId85"/>
    <sheet name="Diciembre 2022" sheetId="91" r:id="rId86"/>
    <sheet name="Enero 2023" sheetId="92" r:id="rId87"/>
    <sheet name="Febrero 2023" sheetId="93" r:id="rId88"/>
    <sheet name="Marzo 2023" sheetId="94" r:id="rId89"/>
    <sheet name="Abril 2023" sheetId="95" r:id="rId90"/>
    <sheet name="Mayo 2023" sheetId="96" r:id="rId91"/>
    <sheet name="Junio 2023" sheetId="97" r:id="rId92"/>
    <sheet name="Julio 2023" sheetId="98" r:id="rId93"/>
    <sheet name="Agosto 2023" sheetId="99" r:id="rId94"/>
    <sheet name="Setiembre 2023" sheetId="100" r:id="rId95"/>
    <sheet name="Octubre 2023" sheetId="101" r:id="rId96"/>
    <sheet name="Noviembre 2023" sheetId="102" r:id="rId97"/>
    <sheet name="Diciembre 2023" sheetId="103" r:id="rId98"/>
    <sheet name="Enero 2024" sheetId="104" r:id="rId99"/>
    <sheet name="Febrero 2024" sheetId="105" r:id="rId100"/>
    <sheet name="Marzo 2024" sheetId="106" r:id="rId101"/>
    <sheet name="Abril 2024" sheetId="107" r:id="rId102"/>
    <sheet name="Mayo 2024" sheetId="108" r:id="rId103"/>
    <sheet name="Junio 2024" sheetId="109" r:id="rId104"/>
    <sheet name="Julio 2024" sheetId="110" r:id="rId105"/>
    <sheet name="Agosto 2024" sheetId="111" r:id="rId106"/>
    <sheet name="Setiembre 2024" sheetId="112" r:id="rId107"/>
    <sheet name="Octubre 2024" sheetId="113" r:id="rId108"/>
    <sheet name="Noviembre 2024" sheetId="114" r:id="rId109"/>
    <sheet name="Diciembre 2024" sheetId="115" r:id="rId110"/>
    <sheet name="Enero 2025" sheetId="116" r:id="rId111"/>
    <sheet name="Febrero 2025" sheetId="117" r:id="rId112"/>
    <sheet name="Marzo 2025" sheetId="118" r:id="rId113"/>
    <sheet name="Abril 2025" sheetId="119" r:id="rId114"/>
    <sheet name="Total Datos " sheetId="2" r:id="rId115"/>
    <sheet name="Datos gráfico" sheetId="42" r:id="rId116"/>
    <sheet name="Gráficos" sheetId="3" r:id="rId117"/>
    <sheet name="Para Gira" sheetId="70" r:id="rId11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A4" i="42" l="1"/>
  <c r="EA5" i="42"/>
  <c r="EA6" i="42"/>
  <c r="EA7" i="42"/>
  <c r="EA8" i="42"/>
  <c r="EA10" i="42"/>
  <c r="EA11" i="42"/>
  <c r="EA12" i="42"/>
  <c r="EA4" i="2"/>
  <c r="EA5" i="2"/>
  <c r="EA6" i="2"/>
  <c r="EA7" i="2"/>
  <c r="EA8" i="2"/>
  <c r="EA9" i="2"/>
  <c r="EA10" i="2"/>
  <c r="EA3" i="2"/>
  <c r="DZ3" i="2"/>
  <c r="DZ4" i="42"/>
  <c r="J12" i="119"/>
  <c r="I12" i="119"/>
  <c r="J11" i="119"/>
  <c r="I11" i="119"/>
  <c r="J10" i="119"/>
  <c r="I10" i="119"/>
  <c r="J9" i="119"/>
  <c r="I9" i="119"/>
  <c r="J8" i="119"/>
  <c r="I8" i="119"/>
  <c r="J6" i="119"/>
  <c r="I6" i="119"/>
  <c r="J5" i="119"/>
  <c r="I5" i="119"/>
  <c r="DZ5" i="42"/>
  <c r="DZ6" i="42"/>
  <c r="DZ7" i="42"/>
  <c r="DZ8" i="42"/>
  <c r="DZ10" i="42"/>
  <c r="DZ11" i="42"/>
  <c r="DZ12" i="42"/>
  <c r="DZ5" i="2"/>
  <c r="DZ6" i="2"/>
  <c r="DZ7" i="2"/>
  <c r="DZ8" i="2"/>
  <c r="DZ9" i="2"/>
  <c r="DZ10" i="2"/>
  <c r="J12" i="118"/>
  <c r="I12" i="118"/>
  <c r="J11" i="118"/>
  <c r="I11" i="118"/>
  <c r="J10" i="118"/>
  <c r="I10" i="118"/>
  <c r="J9" i="118"/>
  <c r="I9" i="118"/>
  <c r="J8" i="118"/>
  <c r="I8" i="118"/>
  <c r="J6" i="118"/>
  <c r="I6" i="118"/>
  <c r="DZ4" i="2" s="1"/>
  <c r="J5" i="118"/>
  <c r="I5" i="118"/>
  <c r="DY5" i="42" l="1"/>
  <c r="DY6" i="42"/>
  <c r="DY7" i="42"/>
  <c r="DY8" i="42"/>
  <c r="DY10" i="42"/>
  <c r="DY11" i="42"/>
  <c r="DY12" i="42"/>
  <c r="DY4" i="42"/>
  <c r="DY4" i="2"/>
  <c r="DY5" i="2"/>
  <c r="DY6" i="2"/>
  <c r="DY7" i="2"/>
  <c r="DY8" i="2"/>
  <c r="DY9" i="2"/>
  <c r="DY10" i="2"/>
  <c r="DY11" i="2"/>
  <c r="DY3" i="2"/>
  <c r="J12" i="117"/>
  <c r="I12" i="117"/>
  <c r="J11" i="117"/>
  <c r="I11" i="117"/>
  <c r="J10" i="117"/>
  <c r="I10" i="117"/>
  <c r="J9" i="117"/>
  <c r="I9" i="117"/>
  <c r="J8" i="117"/>
  <c r="I8" i="117"/>
  <c r="J6" i="117"/>
  <c r="I6" i="117"/>
  <c r="J5" i="117"/>
  <c r="I5" i="117"/>
  <c r="DX3" i="42"/>
  <c r="DX5" i="42"/>
  <c r="DX6" i="42"/>
  <c r="DX7" i="42"/>
  <c r="DX8" i="42"/>
  <c r="DX10" i="42"/>
  <c r="DX11" i="42"/>
  <c r="DX12" i="42"/>
  <c r="DX4" i="2"/>
  <c r="DX5" i="2"/>
  <c r="DX6" i="2"/>
  <c r="DX7" i="2"/>
  <c r="DX8" i="2"/>
  <c r="DX9" i="2"/>
  <c r="DX10" i="2"/>
  <c r="DX11" i="2"/>
  <c r="DX3" i="2"/>
  <c r="DW4" i="2"/>
  <c r="DW5" i="2"/>
  <c r="DW6" i="2"/>
  <c r="DW7" i="2"/>
  <c r="DW8" i="42" s="1"/>
  <c r="DW8" i="2"/>
  <c r="DW10" i="42" s="1"/>
  <c r="DW9" i="2"/>
  <c r="DW11" i="42" s="1"/>
  <c r="DW10" i="2"/>
  <c r="DW12" i="42" s="1"/>
  <c r="DW3" i="2"/>
  <c r="J12" i="116"/>
  <c r="I12" i="116"/>
  <c r="J11" i="116"/>
  <c r="I11" i="116"/>
  <c r="J10" i="116"/>
  <c r="I10" i="116"/>
  <c r="J9" i="116"/>
  <c r="I9" i="116"/>
  <c r="J8" i="116"/>
  <c r="I8" i="116"/>
  <c r="J6" i="116"/>
  <c r="I6" i="116"/>
  <c r="J5" i="116"/>
  <c r="I5" i="116"/>
  <c r="DV5" i="42"/>
  <c r="DW5" i="42"/>
  <c r="DV6" i="42"/>
  <c r="DW6" i="42"/>
  <c r="DV7" i="42"/>
  <c r="DW7" i="42"/>
  <c r="DV8" i="42"/>
  <c r="DV10" i="42"/>
  <c r="DV11" i="42"/>
  <c r="DV12" i="42"/>
  <c r="DW3" i="42"/>
  <c r="DV4" i="42"/>
  <c r="DV4" i="2"/>
  <c r="DV5" i="2"/>
  <c r="DV6" i="2"/>
  <c r="DV7" i="2"/>
  <c r="DV8" i="2"/>
  <c r="DV9" i="2"/>
  <c r="DV10" i="2"/>
  <c r="DV11" i="2"/>
  <c r="DV3" i="2"/>
  <c r="J12" i="115"/>
  <c r="I12" i="115"/>
  <c r="J11" i="115"/>
  <c r="I11" i="115"/>
  <c r="J10" i="115"/>
  <c r="I10" i="115"/>
  <c r="J9" i="115"/>
  <c r="I9" i="115"/>
  <c r="J8" i="115"/>
  <c r="I8" i="115"/>
  <c r="J6" i="115"/>
  <c r="I6" i="115"/>
  <c r="J5" i="115"/>
  <c r="I5" i="115"/>
  <c r="J12" i="114"/>
  <c r="I12" i="114"/>
  <c r="J11" i="114"/>
  <c r="I11" i="114"/>
  <c r="J10" i="114"/>
  <c r="I10" i="114"/>
  <c r="J9" i="114"/>
  <c r="I9" i="114"/>
  <c r="J8" i="114"/>
  <c r="I8" i="114"/>
  <c r="J6" i="114"/>
  <c r="I6" i="114"/>
  <c r="J5" i="114"/>
  <c r="I5" i="114"/>
  <c r="DU6" i="42"/>
  <c r="DU5" i="2"/>
  <c r="DU11" i="2"/>
  <c r="J12" i="113" l="1"/>
  <c r="I12" i="113"/>
  <c r="DU10" i="2" s="1"/>
  <c r="DU12" i="42" s="1"/>
  <c r="J11" i="113"/>
  <c r="I11" i="113"/>
  <c r="DU9" i="2" s="1"/>
  <c r="DU11" i="42" s="1"/>
  <c r="J10" i="113"/>
  <c r="I10" i="113"/>
  <c r="DU8" i="2" s="1"/>
  <c r="DU10" i="42" s="1"/>
  <c r="J9" i="113"/>
  <c r="I9" i="113"/>
  <c r="DU7" i="2" s="1"/>
  <c r="DU8" i="42" s="1"/>
  <c r="J8" i="113"/>
  <c r="I8" i="113"/>
  <c r="DU6" i="2" s="1"/>
  <c r="DU7" i="42" s="1"/>
  <c r="J6" i="113"/>
  <c r="I6" i="113"/>
  <c r="DU4" i="2" s="1"/>
  <c r="DU5" i="42" s="1"/>
  <c r="J5" i="113"/>
  <c r="I5" i="113"/>
  <c r="DT5" i="42" l="1"/>
  <c r="DT6" i="42"/>
  <c r="DT7" i="42"/>
  <c r="DT8" i="42"/>
  <c r="DT10" i="42"/>
  <c r="DT11" i="42"/>
  <c r="DT12" i="42"/>
  <c r="DT4" i="42"/>
  <c r="DT4" i="2"/>
  <c r="DT5" i="2"/>
  <c r="DT6" i="2"/>
  <c r="DT7" i="2"/>
  <c r="DT8" i="2"/>
  <c r="DT9" i="2"/>
  <c r="DT10" i="2"/>
  <c r="DT11" i="2"/>
  <c r="DT3" i="2"/>
  <c r="J12" i="112"/>
  <c r="I12" i="112"/>
  <c r="J11" i="112"/>
  <c r="I11" i="112"/>
  <c r="J10" i="112"/>
  <c r="I10" i="112"/>
  <c r="J9" i="112"/>
  <c r="I9" i="112"/>
  <c r="J8" i="112"/>
  <c r="I8" i="112"/>
  <c r="J6" i="112"/>
  <c r="I6" i="112"/>
  <c r="J5" i="112"/>
  <c r="I5" i="112"/>
  <c r="DS8" i="42" l="1"/>
  <c r="DS3" i="42"/>
  <c r="DS5" i="42"/>
  <c r="DS6" i="42"/>
  <c r="DS7" i="42"/>
  <c r="DS10" i="42"/>
  <c r="DS11" i="42"/>
  <c r="DS12" i="42"/>
  <c r="DS4" i="2"/>
  <c r="DS5" i="2"/>
  <c r="DS6" i="2"/>
  <c r="DS7" i="2"/>
  <c r="DS8" i="2"/>
  <c r="DS9" i="2"/>
  <c r="DS10" i="2"/>
  <c r="DS11" i="2"/>
  <c r="DS3" i="2"/>
  <c r="J12" i="111"/>
  <c r="I12" i="111"/>
  <c r="J11" i="111"/>
  <c r="I11" i="111"/>
  <c r="J10" i="111"/>
  <c r="I10" i="111"/>
  <c r="J9" i="111"/>
  <c r="I9" i="111"/>
  <c r="J8" i="111"/>
  <c r="I8" i="111"/>
  <c r="J6" i="111"/>
  <c r="I6" i="111"/>
  <c r="J5" i="111"/>
  <c r="I5" i="111"/>
  <c r="DR3" i="42" l="1"/>
  <c r="DR5" i="42"/>
  <c r="DR6" i="42"/>
  <c r="DR7" i="42"/>
  <c r="DR10" i="42"/>
  <c r="DR11" i="42"/>
  <c r="DR12" i="42"/>
  <c r="DR4" i="2"/>
  <c r="DR5" i="2"/>
  <c r="DR6" i="2"/>
  <c r="DR8" i="2"/>
  <c r="DR9" i="2"/>
  <c r="DR10" i="2"/>
  <c r="DR11" i="2"/>
  <c r="DR3" i="2"/>
  <c r="J12" i="110"/>
  <c r="I12" i="110"/>
  <c r="J11" i="110"/>
  <c r="I11" i="110"/>
  <c r="J10" i="110"/>
  <c r="I10" i="110"/>
  <c r="J9" i="110"/>
  <c r="I9" i="110"/>
  <c r="J8" i="110"/>
  <c r="I8" i="110"/>
  <c r="J6" i="110"/>
  <c r="I6" i="110"/>
  <c r="J5" i="110"/>
  <c r="I5" i="110"/>
  <c r="DQ10" i="42" l="1"/>
  <c r="DQ11" i="42"/>
  <c r="DQ12" i="42"/>
  <c r="DQ5" i="42"/>
  <c r="DQ6" i="42"/>
  <c r="DQ7" i="42"/>
  <c r="DQ3" i="42"/>
  <c r="DQ4" i="2"/>
  <c r="DQ5" i="2"/>
  <c r="DQ6" i="2"/>
  <c r="DQ8" i="2"/>
  <c r="DQ9" i="2"/>
  <c r="DQ10" i="2"/>
  <c r="DQ3" i="2"/>
  <c r="J12" i="109"/>
  <c r="I12" i="109"/>
  <c r="J11" i="109"/>
  <c r="I11" i="109"/>
  <c r="J10" i="109"/>
  <c r="I10" i="109"/>
  <c r="J9" i="109"/>
  <c r="I9" i="109"/>
  <c r="J8" i="109"/>
  <c r="I8" i="109"/>
  <c r="J6" i="109"/>
  <c r="I6" i="109"/>
  <c r="J5" i="109"/>
  <c r="I5" i="109"/>
  <c r="DP10" i="42" l="1"/>
  <c r="DP11" i="42"/>
  <c r="DP12" i="42"/>
  <c r="DP4" i="42"/>
  <c r="DP5" i="42"/>
  <c r="DP6" i="42"/>
  <c r="DP7" i="42"/>
  <c r="DP9" i="42"/>
  <c r="DP4" i="2"/>
  <c r="DP5" i="2"/>
  <c r="DP6" i="2"/>
  <c r="DP7" i="2"/>
  <c r="DP8" i="2"/>
  <c r="DP9" i="2"/>
  <c r="DP10" i="2"/>
  <c r="DP11" i="2"/>
  <c r="DP3" i="2"/>
  <c r="J12" i="108"/>
  <c r="I12" i="108"/>
  <c r="J11" i="108"/>
  <c r="I11" i="108"/>
  <c r="J10" i="108"/>
  <c r="I10" i="108"/>
  <c r="J9" i="108"/>
  <c r="I9" i="108"/>
  <c r="J8" i="108"/>
  <c r="I8" i="108"/>
  <c r="J6" i="108"/>
  <c r="I6" i="108"/>
  <c r="J5" i="108"/>
  <c r="I5" i="108"/>
  <c r="DN3" i="42" l="1"/>
  <c r="DO4" i="42"/>
  <c r="DN5" i="42"/>
  <c r="DO5" i="42"/>
  <c r="DN6" i="42"/>
  <c r="DO6" i="42"/>
  <c r="DN7" i="42"/>
  <c r="DO7" i="42"/>
  <c r="DN8" i="42"/>
  <c r="DO8" i="42"/>
  <c r="DN10" i="42"/>
  <c r="DO10" i="42"/>
  <c r="DN11" i="42"/>
  <c r="DO11" i="42"/>
  <c r="DN12" i="42"/>
  <c r="DO12" i="42"/>
  <c r="DO4" i="2"/>
  <c r="DO5" i="2"/>
  <c r="DO6" i="2"/>
  <c r="DO7" i="2"/>
  <c r="DO8" i="2"/>
  <c r="DO9" i="2"/>
  <c r="DO10" i="2"/>
  <c r="DO3" i="2"/>
  <c r="DN4" i="2"/>
  <c r="DN5" i="2"/>
  <c r="DN6" i="2"/>
  <c r="DN7" i="2"/>
  <c r="DN8" i="2"/>
  <c r="DN9" i="2"/>
  <c r="DN10" i="2"/>
  <c r="DN3" i="2"/>
  <c r="J12" i="107"/>
  <c r="I12" i="107"/>
  <c r="J11" i="107"/>
  <c r="I11" i="107"/>
  <c r="J10" i="107"/>
  <c r="I10" i="107"/>
  <c r="J9" i="107"/>
  <c r="I9" i="107"/>
  <c r="J8" i="107"/>
  <c r="I8" i="107"/>
  <c r="J6" i="107"/>
  <c r="I6" i="107"/>
  <c r="J5" i="107"/>
  <c r="I5" i="107"/>
  <c r="J12" i="106" l="1"/>
  <c r="I12" i="106"/>
  <c r="J11" i="106"/>
  <c r="I11" i="106"/>
  <c r="J10" i="106"/>
  <c r="I10" i="106"/>
  <c r="J9" i="106"/>
  <c r="I9" i="106"/>
  <c r="J8" i="106"/>
  <c r="I8" i="106"/>
  <c r="J6" i="106"/>
  <c r="I6" i="106"/>
  <c r="J5" i="106"/>
  <c r="I5" i="106"/>
  <c r="DM3" i="42" l="1"/>
  <c r="DM5" i="42"/>
  <c r="DM6" i="42"/>
  <c r="DM7" i="42"/>
  <c r="DM8" i="42"/>
  <c r="DM10" i="42"/>
  <c r="DM11" i="42"/>
  <c r="DM12" i="42"/>
  <c r="DM4" i="2"/>
  <c r="DM5" i="2"/>
  <c r="DM6" i="2"/>
  <c r="DM7" i="2"/>
  <c r="DM8" i="2"/>
  <c r="DM9" i="2"/>
  <c r="DM10" i="2"/>
  <c r="DM3" i="2"/>
  <c r="J12" i="105"/>
  <c r="I12" i="105"/>
  <c r="J11" i="105"/>
  <c r="I11" i="105"/>
  <c r="J10" i="105"/>
  <c r="I10" i="105"/>
  <c r="J9" i="105"/>
  <c r="I9" i="105"/>
  <c r="J8" i="105"/>
  <c r="I8" i="105"/>
  <c r="J6" i="105"/>
  <c r="I6" i="105"/>
  <c r="J5" i="105"/>
  <c r="I5" i="105"/>
  <c r="DL5" i="42"/>
  <c r="DL6" i="42"/>
  <c r="DL7" i="42"/>
  <c r="DL8" i="42"/>
  <c r="DL10" i="42"/>
  <c r="DL11" i="42"/>
  <c r="DL12" i="42"/>
  <c r="DL3" i="42"/>
  <c r="DL4" i="2"/>
  <c r="DL5" i="2"/>
  <c r="DL6" i="2"/>
  <c r="DL7" i="2"/>
  <c r="DL8" i="2"/>
  <c r="DL9" i="2"/>
  <c r="DL10" i="2"/>
  <c r="DL3" i="2"/>
  <c r="J12" i="104"/>
  <c r="I12" i="104"/>
  <c r="J11" i="104"/>
  <c r="I11" i="104"/>
  <c r="J10" i="104"/>
  <c r="I10" i="104"/>
  <c r="J9" i="104"/>
  <c r="I9" i="104"/>
  <c r="J8" i="104"/>
  <c r="I8" i="104"/>
  <c r="J6" i="104"/>
  <c r="I6" i="104"/>
  <c r="J5" i="104"/>
  <c r="I5" i="104"/>
  <c r="DK4" i="42" l="1"/>
  <c r="DK5" i="42"/>
  <c r="DK6" i="42"/>
  <c r="DK7" i="42"/>
  <c r="DK8" i="42"/>
  <c r="DK10" i="42"/>
  <c r="DK11" i="42"/>
  <c r="DK12" i="42"/>
  <c r="DK4" i="2"/>
  <c r="DK5" i="2"/>
  <c r="DK6" i="2"/>
  <c r="DK7" i="2"/>
  <c r="DK8" i="2"/>
  <c r="DK9" i="2"/>
  <c r="DK10" i="2"/>
  <c r="DK3" i="2"/>
  <c r="J12" i="103"/>
  <c r="I12" i="103"/>
  <c r="J11" i="103"/>
  <c r="I11" i="103"/>
  <c r="J10" i="103"/>
  <c r="I10" i="103"/>
  <c r="J9" i="103"/>
  <c r="I9" i="103"/>
  <c r="J8" i="103"/>
  <c r="I8" i="103"/>
  <c r="J6" i="103"/>
  <c r="I6" i="103"/>
  <c r="J5" i="103"/>
  <c r="I5" i="103"/>
  <c r="DJ10" i="42" l="1"/>
  <c r="DJ5" i="42"/>
  <c r="DJ6" i="42"/>
  <c r="DJ7" i="42"/>
  <c r="DJ8" i="42"/>
  <c r="DJ11" i="42"/>
  <c r="DJ12" i="42"/>
  <c r="DJ4" i="42"/>
  <c r="DJ4" i="2"/>
  <c r="DJ5" i="2"/>
  <c r="DJ6" i="2"/>
  <c r="DJ7" i="2"/>
  <c r="DJ8" i="2"/>
  <c r="DJ9" i="2"/>
  <c r="DJ10" i="2"/>
  <c r="DJ3" i="2"/>
  <c r="J12" i="102"/>
  <c r="I12" i="102"/>
  <c r="J11" i="102"/>
  <c r="I11" i="102"/>
  <c r="J10" i="102"/>
  <c r="I10" i="102"/>
  <c r="J9" i="102"/>
  <c r="I9" i="102"/>
  <c r="J8" i="102"/>
  <c r="I8" i="102"/>
  <c r="J6" i="102"/>
  <c r="I6" i="102"/>
  <c r="J5" i="102"/>
  <c r="I5" i="102"/>
  <c r="DI8" i="42"/>
  <c r="DI3" i="42"/>
  <c r="DI5" i="42"/>
  <c r="DI6" i="42"/>
  <c r="DI7" i="42"/>
  <c r="DI11" i="42"/>
  <c r="DI12" i="42"/>
  <c r="DI4" i="2"/>
  <c r="DI5" i="2"/>
  <c r="DI6" i="2"/>
  <c r="DI7" i="2"/>
  <c r="DI9" i="2"/>
  <c r="DI10" i="2"/>
  <c r="DI3" i="2"/>
  <c r="J12" i="101"/>
  <c r="I12" i="101"/>
  <c r="J11" i="101"/>
  <c r="I11" i="101"/>
  <c r="J10" i="101"/>
  <c r="I10" i="101"/>
  <c r="J9" i="101"/>
  <c r="I9" i="101"/>
  <c r="J8" i="101"/>
  <c r="I8" i="101"/>
  <c r="J6" i="101"/>
  <c r="I6" i="101"/>
  <c r="J5" i="101"/>
  <c r="I5" i="101"/>
  <c r="DH3" i="42"/>
  <c r="DH5" i="42"/>
  <c r="DH6" i="42"/>
  <c r="DH7" i="42"/>
  <c r="DH10" i="42"/>
  <c r="DH11" i="42"/>
  <c r="DH12" i="42"/>
  <c r="DH4" i="2"/>
  <c r="DH5" i="2"/>
  <c r="DH6" i="2"/>
  <c r="DH8" i="2"/>
  <c r="DH9" i="2"/>
  <c r="DH10" i="2"/>
  <c r="DH3" i="2"/>
  <c r="J12" i="100"/>
  <c r="I12" i="100"/>
  <c r="J11" i="100"/>
  <c r="I11" i="100"/>
  <c r="J10" i="100"/>
  <c r="I10" i="100"/>
  <c r="J9" i="100"/>
  <c r="I9" i="100"/>
  <c r="J8" i="100"/>
  <c r="I8" i="100"/>
  <c r="J6" i="100"/>
  <c r="I6" i="100"/>
  <c r="J5" i="100"/>
  <c r="I5" i="100"/>
  <c r="DG3" i="42"/>
  <c r="DG5" i="42"/>
  <c r="DG6" i="42"/>
  <c r="DG7" i="42"/>
  <c r="DG8" i="42"/>
  <c r="DG10" i="42"/>
  <c r="DG11" i="42"/>
  <c r="DG12" i="42"/>
  <c r="DG4" i="2"/>
  <c r="DG5" i="2"/>
  <c r="DG6" i="2"/>
  <c r="DG7" i="2"/>
  <c r="DG8" i="2"/>
  <c r="DG9" i="2"/>
  <c r="DG10" i="2"/>
  <c r="DG3" i="2"/>
  <c r="J12" i="99"/>
  <c r="I12" i="99"/>
  <c r="J11" i="99"/>
  <c r="I11" i="99"/>
  <c r="J10" i="99"/>
  <c r="I10" i="99"/>
  <c r="J9" i="99"/>
  <c r="I9" i="99"/>
  <c r="J8" i="99"/>
  <c r="I8" i="99"/>
  <c r="J6" i="99"/>
  <c r="I6" i="99"/>
  <c r="J5" i="99"/>
  <c r="I5" i="99"/>
  <c r="DF5" i="42"/>
  <c r="DF6" i="42"/>
  <c r="DF7" i="42"/>
  <c r="DF8" i="42"/>
  <c r="DF10" i="42"/>
  <c r="DF11" i="42"/>
  <c r="DF12" i="42"/>
  <c r="DF4" i="42"/>
  <c r="DF4" i="2"/>
  <c r="DF5" i="2"/>
  <c r="DF6" i="2"/>
  <c r="DF7" i="2"/>
  <c r="DF8" i="2"/>
  <c r="DF9" i="2"/>
  <c r="DF10" i="2"/>
  <c r="DF3" i="2"/>
  <c r="J12" i="98"/>
  <c r="I12" i="98"/>
  <c r="J11" i="98"/>
  <c r="I11" i="98"/>
  <c r="J10" i="98"/>
  <c r="I10" i="98"/>
  <c r="J9" i="98"/>
  <c r="I9" i="98"/>
  <c r="J8" i="98"/>
  <c r="I8" i="98"/>
  <c r="J6" i="98"/>
  <c r="I6" i="98"/>
  <c r="J5" i="98"/>
  <c r="I5" i="98"/>
  <c r="DE5" i="42" l="1"/>
  <c r="DE6" i="42"/>
  <c r="DE7" i="42"/>
  <c r="DE8" i="42"/>
  <c r="DE10" i="42"/>
  <c r="DE11" i="42"/>
  <c r="DE12" i="42"/>
  <c r="DE4" i="2"/>
  <c r="DE5" i="2"/>
  <c r="DE6" i="2"/>
  <c r="DE7" i="2"/>
  <c r="DE8" i="2"/>
  <c r="DE9" i="2"/>
  <c r="DE10" i="2"/>
  <c r="J12" i="97"/>
  <c r="I12" i="97"/>
  <c r="J11" i="97"/>
  <c r="I11" i="97"/>
  <c r="J10" i="97"/>
  <c r="I10" i="97"/>
  <c r="J9" i="97"/>
  <c r="I9" i="97"/>
  <c r="J8" i="97"/>
  <c r="I8" i="97"/>
  <c r="J6" i="97"/>
  <c r="I6" i="97"/>
  <c r="J5" i="97"/>
  <c r="I5" i="97"/>
  <c r="DD4" i="42" l="1"/>
  <c r="DD5" i="42"/>
  <c r="DD6" i="42"/>
  <c r="DD7" i="42"/>
  <c r="DD9" i="42"/>
  <c r="DD10" i="42"/>
  <c r="DD11" i="42"/>
  <c r="DD12" i="42"/>
  <c r="DD4" i="2"/>
  <c r="DD5" i="2"/>
  <c r="DD6" i="2"/>
  <c r="DD7" i="2"/>
  <c r="DD8" i="2"/>
  <c r="DD9" i="2"/>
  <c r="DD10" i="2"/>
  <c r="DD3" i="2"/>
  <c r="J12" i="96"/>
  <c r="I12" i="96"/>
  <c r="J11" i="96"/>
  <c r="I11" i="96"/>
  <c r="J10" i="96"/>
  <c r="I10" i="96"/>
  <c r="J9" i="96"/>
  <c r="I9" i="96"/>
  <c r="J8" i="96"/>
  <c r="I8" i="96"/>
  <c r="J6" i="96"/>
  <c r="I6" i="96"/>
  <c r="J5" i="96"/>
  <c r="I5" i="96"/>
  <c r="DC8" i="42" l="1"/>
  <c r="DC5" i="42"/>
  <c r="DC6" i="42"/>
  <c r="DC7" i="42"/>
  <c r="DC10" i="42"/>
  <c r="DC11" i="42"/>
  <c r="DC12" i="42"/>
  <c r="DC4" i="42"/>
  <c r="DC4" i="2"/>
  <c r="DC5" i="2"/>
  <c r="DC6" i="2"/>
  <c r="DC7" i="2"/>
  <c r="DC8" i="2"/>
  <c r="DC9" i="2"/>
  <c r="DC10" i="2"/>
  <c r="DC3" i="2"/>
  <c r="J12" i="95"/>
  <c r="I12" i="95"/>
  <c r="J11" i="95"/>
  <c r="I11" i="95"/>
  <c r="J10" i="95"/>
  <c r="I10" i="95"/>
  <c r="J9" i="95"/>
  <c r="I9" i="95"/>
  <c r="J8" i="95"/>
  <c r="I8" i="95"/>
  <c r="J6" i="95"/>
  <c r="I6" i="95"/>
  <c r="J5" i="95"/>
  <c r="I5" i="95"/>
  <c r="DB5" i="42"/>
  <c r="DB6" i="42"/>
  <c r="DB7" i="42"/>
  <c r="DB10" i="42"/>
  <c r="DB11" i="42"/>
  <c r="DB12" i="42"/>
  <c r="DB3" i="42"/>
  <c r="DB4" i="2"/>
  <c r="DB5" i="2"/>
  <c r="DB6" i="2"/>
  <c r="DB8" i="2"/>
  <c r="DB9" i="2"/>
  <c r="DB10" i="2"/>
  <c r="DB3" i="2"/>
  <c r="J12" i="94"/>
  <c r="I12" i="94"/>
  <c r="J11" i="94"/>
  <c r="I11" i="94"/>
  <c r="J10" i="94"/>
  <c r="I10" i="94"/>
  <c r="J9" i="94"/>
  <c r="I9" i="94"/>
  <c r="J8" i="94"/>
  <c r="I8" i="94"/>
  <c r="J6" i="94"/>
  <c r="I6" i="94"/>
  <c r="J5" i="94"/>
  <c r="I5" i="94"/>
  <c r="DA4" i="42" l="1"/>
  <c r="DA5" i="42"/>
  <c r="DA6" i="42"/>
  <c r="DA7" i="42"/>
  <c r="DA8" i="42"/>
  <c r="DA10" i="42"/>
  <c r="DA11" i="42"/>
  <c r="DA12" i="42"/>
  <c r="DA4" i="2"/>
  <c r="DA5" i="2"/>
  <c r="DA6" i="2"/>
  <c r="DA7" i="2"/>
  <c r="DA8" i="2"/>
  <c r="DA9" i="2"/>
  <c r="DA10" i="2"/>
  <c r="DA3" i="2"/>
  <c r="J12" i="93"/>
  <c r="I12" i="93"/>
  <c r="J11" i="93"/>
  <c r="I11" i="93"/>
  <c r="J10" i="93"/>
  <c r="I10" i="93"/>
  <c r="J9" i="93"/>
  <c r="I9" i="93"/>
  <c r="J8" i="93"/>
  <c r="I8" i="93"/>
  <c r="J6" i="93"/>
  <c r="I6" i="93"/>
  <c r="J5" i="93"/>
  <c r="I5" i="93"/>
  <c r="CZ4" i="42" l="1"/>
  <c r="CZ5" i="42"/>
  <c r="CZ6" i="42"/>
  <c r="CZ7" i="42"/>
  <c r="CZ8" i="42"/>
  <c r="CZ10" i="42"/>
  <c r="CZ11" i="42"/>
  <c r="CZ12" i="42"/>
  <c r="CZ4" i="2"/>
  <c r="CZ5" i="2"/>
  <c r="CZ6" i="2"/>
  <c r="CZ7" i="2"/>
  <c r="CZ8" i="2"/>
  <c r="CZ9" i="2"/>
  <c r="CZ10" i="2"/>
  <c r="CZ3" i="2"/>
  <c r="J12" i="92"/>
  <c r="I12" i="92"/>
  <c r="J11" i="92"/>
  <c r="I11" i="92"/>
  <c r="J10" i="92"/>
  <c r="I10" i="92"/>
  <c r="J9" i="92"/>
  <c r="I9" i="92"/>
  <c r="J8" i="92"/>
  <c r="I8" i="92"/>
  <c r="J6" i="92"/>
  <c r="I6" i="92"/>
  <c r="J5" i="92"/>
  <c r="I5" i="92"/>
  <c r="CY5" i="42"/>
  <c r="CY6" i="42"/>
  <c r="CY7" i="42"/>
  <c r="CY8" i="42"/>
  <c r="CY10" i="42"/>
  <c r="CY11" i="42"/>
  <c r="CY12" i="42"/>
  <c r="CY4" i="42"/>
  <c r="CY4" i="2"/>
  <c r="CY5" i="2"/>
  <c r="CY6" i="2"/>
  <c r="CY7" i="2"/>
  <c r="CY8" i="2"/>
  <c r="CY9" i="2"/>
  <c r="CY10" i="2"/>
  <c r="CY3" i="2"/>
  <c r="J12" i="91"/>
  <c r="I12" i="91"/>
  <c r="J11" i="91"/>
  <c r="I11" i="91"/>
  <c r="J10" i="91"/>
  <c r="I10" i="91"/>
  <c r="J9" i="91"/>
  <c r="I9" i="91"/>
  <c r="J8" i="91"/>
  <c r="I8" i="91"/>
  <c r="J6" i="91"/>
  <c r="I6" i="91"/>
  <c r="J5" i="91"/>
  <c r="I5" i="91"/>
  <c r="CX3" i="42"/>
  <c r="CX5" i="42"/>
  <c r="CX6" i="42"/>
  <c r="CX7" i="42"/>
  <c r="CX8" i="42"/>
  <c r="CX10" i="42"/>
  <c r="CX11" i="42"/>
  <c r="CX12" i="42"/>
  <c r="CX4" i="2"/>
  <c r="CX5" i="2"/>
  <c r="CX6" i="2"/>
  <c r="CX7" i="2"/>
  <c r="CX8" i="2"/>
  <c r="CX9" i="2"/>
  <c r="CX10" i="2"/>
  <c r="CX3" i="2"/>
  <c r="J12" i="90"/>
  <c r="I12" i="90"/>
  <c r="J11" i="90"/>
  <c r="I11" i="90"/>
  <c r="J10" i="90"/>
  <c r="I10" i="90"/>
  <c r="J9" i="90"/>
  <c r="I9" i="90"/>
  <c r="J8" i="90"/>
  <c r="I8" i="90"/>
  <c r="J6" i="90"/>
  <c r="I6" i="90"/>
  <c r="J5" i="90"/>
  <c r="I5" i="90"/>
  <c r="CW11" i="42"/>
  <c r="CW12" i="42"/>
  <c r="CW6" i="42"/>
  <c r="CW7" i="42"/>
  <c r="CW8" i="42"/>
  <c r="CW10" i="42"/>
  <c r="CW5" i="42"/>
  <c r="CW3" i="42"/>
  <c r="CW4" i="2"/>
  <c r="CW5" i="2"/>
  <c r="CW6" i="2"/>
  <c r="CW7" i="2"/>
  <c r="CW8" i="2"/>
  <c r="CW9" i="2"/>
  <c r="CW10" i="2"/>
  <c r="J12" i="89"/>
  <c r="I12" i="89"/>
  <c r="J11" i="89"/>
  <c r="I11" i="89"/>
  <c r="J10" i="89"/>
  <c r="I10" i="89"/>
  <c r="J9" i="89"/>
  <c r="I9" i="89"/>
  <c r="J8" i="89"/>
  <c r="I8" i="89"/>
  <c r="J6" i="89"/>
  <c r="I6" i="89"/>
  <c r="J5" i="89"/>
  <c r="I5" i="89"/>
  <c r="CW3" i="2" s="1"/>
  <c r="CV3" i="42"/>
  <c r="CV5" i="42"/>
  <c r="CV6" i="42"/>
  <c r="CV7" i="42"/>
  <c r="CV8" i="42"/>
  <c r="CV10" i="42"/>
  <c r="CV11" i="42"/>
  <c r="CV12" i="42"/>
  <c r="CV4" i="2"/>
  <c r="CV5" i="2"/>
  <c r="CV6" i="2"/>
  <c r="CV7" i="2"/>
  <c r="CV8" i="2"/>
  <c r="CV9" i="2"/>
  <c r="CV10" i="2"/>
  <c r="CV3" i="2"/>
  <c r="J12" i="88"/>
  <c r="I12" i="88"/>
  <c r="J11" i="88"/>
  <c r="I11" i="88"/>
  <c r="J10" i="88"/>
  <c r="I10" i="88"/>
  <c r="J9" i="88"/>
  <c r="I9" i="88"/>
  <c r="J8" i="88"/>
  <c r="I8" i="88"/>
  <c r="J6" i="88"/>
  <c r="I6" i="88"/>
  <c r="J5" i="88"/>
  <c r="I5" i="88"/>
  <c r="CU3" i="42" l="1"/>
  <c r="CU5" i="42"/>
  <c r="CU6" i="42"/>
  <c r="CU7" i="42"/>
  <c r="CU8" i="42"/>
  <c r="CU10" i="42"/>
  <c r="CU11" i="42"/>
  <c r="CU12" i="42"/>
  <c r="CU4" i="2"/>
  <c r="CU5" i="2"/>
  <c r="CU6" i="2"/>
  <c r="CU7" i="2"/>
  <c r="CU8" i="2"/>
  <c r="CU9" i="2"/>
  <c r="CU10" i="2"/>
  <c r="CU3" i="2"/>
  <c r="J12" i="87"/>
  <c r="I12" i="87"/>
  <c r="J11" i="87"/>
  <c r="I11" i="87"/>
  <c r="J10" i="87"/>
  <c r="I10" i="87"/>
  <c r="J9" i="87"/>
  <c r="I9" i="87"/>
  <c r="J8" i="87"/>
  <c r="I8" i="87"/>
  <c r="J6" i="87"/>
  <c r="I6" i="87"/>
  <c r="J5" i="87"/>
  <c r="I5" i="87"/>
  <c r="CT5" i="42" l="1"/>
  <c r="CT6" i="42"/>
  <c r="CT7" i="42"/>
  <c r="CT8" i="42"/>
  <c r="CT10" i="42"/>
  <c r="CT11" i="42"/>
  <c r="CT12" i="42"/>
  <c r="CT3" i="42"/>
  <c r="CT4" i="2"/>
  <c r="CT5" i="2"/>
  <c r="CT6" i="2"/>
  <c r="CT7" i="2"/>
  <c r="CT8" i="2"/>
  <c r="CT9" i="2"/>
  <c r="CT10" i="2"/>
  <c r="CT3" i="2"/>
  <c r="J12" i="86"/>
  <c r="I12" i="86"/>
  <c r="J11" i="86"/>
  <c r="I11" i="86"/>
  <c r="J10" i="86"/>
  <c r="I10" i="86"/>
  <c r="J9" i="86"/>
  <c r="I9" i="86"/>
  <c r="J8" i="86"/>
  <c r="I8" i="86"/>
  <c r="J6" i="86"/>
  <c r="I6" i="86"/>
  <c r="J5" i="86"/>
  <c r="I5" i="86"/>
  <c r="CS11" i="42"/>
  <c r="CS12" i="42"/>
  <c r="CS6" i="42"/>
  <c r="CS7" i="42"/>
  <c r="CS8" i="42"/>
  <c r="CS10" i="42"/>
  <c r="CS5" i="42"/>
  <c r="CS3" i="42"/>
  <c r="CS4" i="2"/>
  <c r="CS5" i="2"/>
  <c r="CS6" i="2"/>
  <c r="CS7" i="2"/>
  <c r="CS8" i="2"/>
  <c r="CS9" i="2"/>
  <c r="CS10" i="2"/>
  <c r="CS3" i="2"/>
  <c r="J12" i="85"/>
  <c r="I12" i="85"/>
  <c r="J11" i="85"/>
  <c r="I11" i="85"/>
  <c r="J10" i="85"/>
  <c r="I10" i="85"/>
  <c r="J9" i="85"/>
  <c r="I9" i="85"/>
  <c r="J8" i="85"/>
  <c r="I8" i="85"/>
  <c r="J6" i="85"/>
  <c r="I6" i="85"/>
  <c r="J5" i="85"/>
  <c r="I5" i="85"/>
  <c r="CR3" i="42"/>
  <c r="CR5" i="42"/>
  <c r="CR6" i="42"/>
  <c r="CR7" i="42"/>
  <c r="CR8" i="42"/>
  <c r="CR10" i="42"/>
  <c r="CR11" i="42"/>
  <c r="CR12" i="42"/>
  <c r="CR4" i="2"/>
  <c r="CR5" i="2"/>
  <c r="CR6" i="2"/>
  <c r="CR7" i="2"/>
  <c r="CR8" i="2"/>
  <c r="CR9" i="2"/>
  <c r="CR10" i="2"/>
  <c r="CR3" i="2"/>
  <c r="J12" i="84"/>
  <c r="I12" i="84"/>
  <c r="J11" i="84"/>
  <c r="I11" i="84"/>
  <c r="J10" i="84"/>
  <c r="I10" i="84"/>
  <c r="J9" i="84"/>
  <c r="I9" i="84"/>
  <c r="J8" i="84"/>
  <c r="I8" i="84"/>
  <c r="J6" i="84"/>
  <c r="I6" i="84"/>
  <c r="J5" i="84"/>
  <c r="I5" i="84"/>
  <c r="CQ5" i="42" l="1"/>
  <c r="CQ6" i="42"/>
  <c r="CQ7" i="42"/>
  <c r="CQ8" i="42"/>
  <c r="CQ10" i="42"/>
  <c r="CQ11" i="42"/>
  <c r="CQ12" i="42"/>
  <c r="CQ3" i="42"/>
  <c r="CQ4" i="2"/>
  <c r="CQ5" i="2"/>
  <c r="CQ6" i="2"/>
  <c r="CQ7" i="2"/>
  <c r="CQ8" i="2"/>
  <c r="CQ9" i="2"/>
  <c r="CQ10" i="2"/>
  <c r="CQ3" i="2"/>
  <c r="J12" i="83"/>
  <c r="I12" i="83"/>
  <c r="J11" i="83"/>
  <c r="I11" i="83"/>
  <c r="J10" i="83"/>
  <c r="I10" i="83"/>
  <c r="J9" i="83"/>
  <c r="I9" i="83"/>
  <c r="J8" i="83"/>
  <c r="I8" i="83"/>
  <c r="J6" i="83"/>
  <c r="I6" i="83"/>
  <c r="J5" i="83"/>
  <c r="I5" i="83"/>
  <c r="CP10" i="42"/>
  <c r="CP11" i="42"/>
  <c r="CP12" i="42"/>
  <c r="CP8" i="42"/>
  <c r="CP7" i="42"/>
  <c r="CP3" i="42"/>
  <c r="CP5" i="42"/>
  <c r="CP6" i="42"/>
  <c r="CP4" i="2"/>
  <c r="CP5" i="2"/>
  <c r="CP6" i="2"/>
  <c r="CP7" i="2"/>
  <c r="CP8" i="2"/>
  <c r="CP9" i="2"/>
  <c r="CP10" i="2"/>
  <c r="CP3" i="2"/>
  <c r="J12" i="82"/>
  <c r="I12" i="82"/>
  <c r="J11" i="82"/>
  <c r="I11" i="82"/>
  <c r="J10" i="82"/>
  <c r="I10" i="82"/>
  <c r="J9" i="82"/>
  <c r="I9" i="82"/>
  <c r="J8" i="82"/>
  <c r="I8" i="82"/>
  <c r="J6" i="82"/>
  <c r="I6" i="82"/>
  <c r="J5" i="82"/>
  <c r="I5" i="82"/>
  <c r="CO5" i="42" l="1"/>
  <c r="CO6" i="42"/>
  <c r="CO9" i="42"/>
  <c r="CO10" i="42"/>
  <c r="CO11" i="42"/>
  <c r="CO12" i="42"/>
  <c r="CO3" i="42"/>
  <c r="CO4" i="2"/>
  <c r="CO5" i="2"/>
  <c r="CO7" i="2"/>
  <c r="CO8" i="2"/>
  <c r="CO9" i="2"/>
  <c r="CO10" i="2"/>
  <c r="CO3" i="2"/>
  <c r="J12" i="81"/>
  <c r="I12" i="81"/>
  <c r="J11" i="81"/>
  <c r="I11" i="81"/>
  <c r="J10" i="81"/>
  <c r="I10" i="81"/>
  <c r="J9" i="81"/>
  <c r="I9" i="81"/>
  <c r="J8" i="81"/>
  <c r="I8" i="81"/>
  <c r="J6" i="81"/>
  <c r="I6" i="81"/>
  <c r="J5" i="81"/>
  <c r="I5" i="81"/>
  <c r="CN10" i="42"/>
  <c r="CN11" i="42"/>
  <c r="CN12" i="42"/>
  <c r="CN4" i="42"/>
  <c r="CN5" i="42"/>
  <c r="CN6" i="42"/>
  <c r="CN7" i="42"/>
  <c r="CN9" i="42"/>
  <c r="CN4" i="2"/>
  <c r="CN5" i="2"/>
  <c r="CN6" i="2"/>
  <c r="CN7" i="2"/>
  <c r="CN8" i="2"/>
  <c r="CN9" i="2"/>
  <c r="CN10" i="2"/>
  <c r="CN3" i="2"/>
  <c r="J12" i="80"/>
  <c r="I12" i="80"/>
  <c r="J11" i="80"/>
  <c r="I11" i="80"/>
  <c r="J10" i="80"/>
  <c r="I10" i="80"/>
  <c r="J9" i="80"/>
  <c r="I9" i="80"/>
  <c r="J8" i="80"/>
  <c r="I8" i="80"/>
  <c r="J6" i="80"/>
  <c r="I6" i="80"/>
  <c r="J5" i="80"/>
  <c r="I5" i="80"/>
  <c r="CM8" i="42"/>
  <c r="CM10" i="42"/>
  <c r="CM11" i="42"/>
  <c r="CM12" i="42"/>
  <c r="CM7" i="42"/>
  <c r="CM5" i="42"/>
  <c r="CM6" i="42"/>
  <c r="CM4" i="42"/>
  <c r="CM4" i="2"/>
  <c r="CM5" i="2"/>
  <c r="CM6" i="2"/>
  <c r="CM7" i="2"/>
  <c r="CM8" i="2"/>
  <c r="CM9" i="2"/>
  <c r="CM10" i="2"/>
  <c r="CM3" i="2"/>
  <c r="J12" i="79"/>
  <c r="I12" i="79"/>
  <c r="J11" i="79"/>
  <c r="I11" i="79"/>
  <c r="J10" i="79"/>
  <c r="I10" i="79"/>
  <c r="J9" i="79"/>
  <c r="I9" i="79"/>
  <c r="J8" i="79"/>
  <c r="I8" i="79"/>
  <c r="J6" i="79"/>
  <c r="I6" i="79"/>
  <c r="J5" i="79"/>
  <c r="I5" i="79"/>
  <c r="CL10" i="42"/>
  <c r="CL11" i="42"/>
  <c r="CL12" i="42"/>
  <c r="CL5" i="42"/>
  <c r="CL6" i="42"/>
  <c r="CL8" i="42"/>
  <c r="CL3" i="42"/>
  <c r="CL10" i="2"/>
  <c r="CL4" i="2"/>
  <c r="CL5" i="2"/>
  <c r="CL7" i="2"/>
  <c r="CL8" i="2"/>
  <c r="CL9" i="2"/>
  <c r="CL3" i="2"/>
  <c r="J12" i="78"/>
  <c r="I12" i="78"/>
  <c r="J11" i="78"/>
  <c r="I11" i="78"/>
  <c r="J10" i="78"/>
  <c r="I10" i="78"/>
  <c r="J9" i="78"/>
  <c r="I9" i="78"/>
  <c r="J8" i="78"/>
  <c r="I8" i="78"/>
  <c r="J6" i="78"/>
  <c r="I6" i="78"/>
  <c r="J5" i="78"/>
  <c r="I5" i="78"/>
  <c r="CK12" i="42"/>
  <c r="CK5" i="42"/>
  <c r="CK6" i="42"/>
  <c r="CK7" i="42"/>
  <c r="CK8" i="42"/>
  <c r="CK10" i="42"/>
  <c r="CK11" i="42"/>
  <c r="CK4" i="42"/>
  <c r="CK4" i="2"/>
  <c r="CK5" i="2"/>
  <c r="CK6" i="2"/>
  <c r="CK7" i="2"/>
  <c r="CK8" i="2"/>
  <c r="CK9" i="2"/>
  <c r="CK10" i="2"/>
  <c r="CK3" i="2"/>
  <c r="J12" i="77"/>
  <c r="I12" i="77"/>
  <c r="J11" i="77"/>
  <c r="I11" i="77"/>
  <c r="J10" i="77"/>
  <c r="I10" i="77"/>
  <c r="J9" i="77"/>
  <c r="I9" i="77"/>
  <c r="J8" i="77"/>
  <c r="I8" i="77"/>
  <c r="J6" i="77"/>
  <c r="I6" i="77"/>
  <c r="J5" i="77"/>
  <c r="I5" i="77"/>
  <c r="CJ10" i="42"/>
  <c r="CJ11" i="42"/>
  <c r="CJ8" i="42"/>
  <c r="CJ3" i="42"/>
  <c r="CJ5" i="42"/>
  <c r="CJ6" i="42"/>
  <c r="CJ7" i="42"/>
  <c r="CJ4" i="2"/>
  <c r="CJ5" i="2"/>
  <c r="CJ6" i="2"/>
  <c r="CJ7" i="2"/>
  <c r="CJ8" i="2"/>
  <c r="CJ9" i="2"/>
  <c r="CJ3" i="2"/>
  <c r="J12" i="76"/>
  <c r="I12" i="76"/>
  <c r="J11" i="76"/>
  <c r="I11" i="76"/>
  <c r="J10" i="76"/>
  <c r="I10" i="76"/>
  <c r="J9" i="76"/>
  <c r="I9" i="76"/>
  <c r="J8" i="76"/>
  <c r="I8" i="76"/>
  <c r="J6" i="76"/>
  <c r="I6" i="76"/>
  <c r="J5" i="76"/>
  <c r="I5" i="76"/>
  <c r="CI12" i="42"/>
  <c r="CI11" i="42"/>
  <c r="CI10" i="42"/>
  <c r="CI5" i="42"/>
  <c r="CI6" i="42"/>
  <c r="CI7" i="42"/>
  <c r="CI3" i="42"/>
  <c r="CI4" i="2"/>
  <c r="CI5" i="2"/>
  <c r="CI6" i="2"/>
  <c r="CI8" i="2"/>
  <c r="CI9" i="2"/>
  <c r="CI10" i="2"/>
  <c r="CI3" i="2"/>
  <c r="J12" i="75"/>
  <c r="I12" i="75"/>
  <c r="J11" i="75"/>
  <c r="I11" i="75"/>
  <c r="J10" i="75"/>
  <c r="I10" i="75"/>
  <c r="J9" i="75"/>
  <c r="I9" i="75"/>
  <c r="J8" i="75"/>
  <c r="I8" i="75"/>
  <c r="J6" i="75"/>
  <c r="I6" i="75"/>
  <c r="J5" i="75"/>
  <c r="I5" i="75"/>
  <c r="CH12" i="42"/>
  <c r="CH10" i="42"/>
  <c r="CH5" i="42"/>
  <c r="CH6" i="42"/>
  <c r="CH7" i="42"/>
  <c r="CH8" i="42"/>
  <c r="CH4" i="42"/>
  <c r="CH4" i="2"/>
  <c r="CH5" i="2"/>
  <c r="CH6" i="2"/>
  <c r="CH7" i="2"/>
  <c r="CH8" i="2"/>
  <c r="CH10" i="2"/>
  <c r="CH3" i="2"/>
  <c r="J12" i="74"/>
  <c r="I12" i="74"/>
  <c r="J11" i="74"/>
  <c r="I11" i="74"/>
  <c r="J10" i="74"/>
  <c r="I10" i="74"/>
  <c r="J9" i="74"/>
  <c r="I9" i="74"/>
  <c r="J8" i="74"/>
  <c r="I8" i="74"/>
  <c r="J6" i="74"/>
  <c r="I6" i="74"/>
  <c r="J5" i="74"/>
  <c r="I5" i="74"/>
  <c r="CG10" i="42"/>
  <c r="CG11" i="42"/>
  <c r="CG12" i="42"/>
  <c r="CG5" i="42"/>
  <c r="CG6" i="42"/>
  <c r="CG7" i="42"/>
  <c r="CG3" i="42"/>
  <c r="CG4" i="2"/>
  <c r="CG5" i="2"/>
  <c r="CG6" i="2"/>
  <c r="CG8" i="2"/>
  <c r="CG9" i="2"/>
  <c r="CG3" i="2"/>
  <c r="J12" i="73"/>
  <c r="I12" i="73"/>
  <c r="CG10" i="2"/>
  <c r="J11" i="73"/>
  <c r="I11" i="73"/>
  <c r="J10" i="73"/>
  <c r="I10" i="73"/>
  <c r="J9" i="73"/>
  <c r="I9" i="73"/>
  <c r="J8" i="73"/>
  <c r="I8" i="73"/>
  <c r="J6" i="73"/>
  <c r="I6" i="73"/>
  <c r="J5" i="73"/>
  <c r="I5" i="73"/>
  <c r="CF11" i="42"/>
  <c r="CF12" i="42"/>
  <c r="CF10" i="42"/>
  <c r="CF5" i="42"/>
  <c r="CF6" i="42"/>
  <c r="CF7" i="42"/>
  <c r="CF8" i="42"/>
  <c r="CF4" i="42"/>
  <c r="CF5" i="2"/>
  <c r="CF6" i="2"/>
  <c r="CF7" i="2"/>
  <c r="CF8" i="2"/>
  <c r="CF9" i="2"/>
  <c r="CF10" i="2"/>
  <c r="CF4" i="2"/>
  <c r="CF3" i="2"/>
  <c r="J12" i="72"/>
  <c r="I12" i="72"/>
  <c r="J11" i="72"/>
  <c r="I11" i="72"/>
  <c r="J10" i="72"/>
  <c r="I10" i="72"/>
  <c r="J9" i="72"/>
  <c r="I9" i="72"/>
  <c r="J8" i="72"/>
  <c r="I8" i="72"/>
  <c r="J6" i="72"/>
  <c r="I6" i="72"/>
  <c r="J5" i="72"/>
  <c r="I5" i="72"/>
  <c r="CE11" i="42"/>
  <c r="CE7" i="42"/>
  <c r="CE3" i="42"/>
  <c r="CE5" i="42"/>
  <c r="CE6" i="42"/>
  <c r="CE8" i="42"/>
  <c r="CE10" i="42"/>
  <c r="CE12" i="42"/>
  <c r="CE4" i="2"/>
  <c r="CE5" i="2"/>
  <c r="CE6" i="2"/>
  <c r="CE7" i="2"/>
  <c r="CE8" i="2"/>
  <c r="CE9" i="2"/>
  <c r="CE10" i="2"/>
  <c r="CE3" i="2"/>
  <c r="J12" i="69"/>
  <c r="I12" i="69"/>
  <c r="J11" i="69"/>
  <c r="I11" i="69"/>
  <c r="J10" i="69"/>
  <c r="I10" i="69"/>
  <c r="J9" i="69"/>
  <c r="I9" i="69"/>
  <c r="J8" i="69"/>
  <c r="I8" i="69"/>
  <c r="J6" i="69"/>
  <c r="I6" i="69"/>
  <c r="J5" i="69"/>
  <c r="I5" i="69"/>
  <c r="CD10" i="42"/>
  <c r="CD12" i="42"/>
  <c r="CD8" i="42"/>
  <c r="CD5" i="42"/>
  <c r="CD6" i="42"/>
  <c r="CD3" i="42"/>
  <c r="CD4" i="2"/>
  <c r="CD5" i="2"/>
  <c r="CD7" i="2"/>
  <c r="CD8" i="2"/>
  <c r="CD10" i="2"/>
  <c r="CD3" i="2"/>
  <c r="J12" i="68"/>
  <c r="I12" i="68"/>
  <c r="J11" i="68"/>
  <c r="I11" i="68"/>
  <c r="J10" i="68"/>
  <c r="I10" i="68"/>
  <c r="J9" i="68"/>
  <c r="I9" i="68"/>
  <c r="J8" i="68"/>
  <c r="I8" i="68"/>
  <c r="J6" i="68"/>
  <c r="I6" i="68"/>
  <c r="J5" i="68"/>
  <c r="I5" i="68"/>
  <c r="CC5" i="42"/>
  <c r="CC6" i="42"/>
  <c r="CC7" i="42"/>
  <c r="CC11" i="42"/>
  <c r="CC12" i="42"/>
  <c r="CC3" i="42"/>
  <c r="CC4" i="2"/>
  <c r="CC5" i="2"/>
  <c r="CC6" i="2"/>
  <c r="CC9" i="2"/>
  <c r="CC10" i="2"/>
  <c r="CC3" i="2"/>
  <c r="J12" i="67"/>
  <c r="I12" i="67"/>
  <c r="J11" i="67"/>
  <c r="I11" i="67"/>
  <c r="J10" i="67"/>
  <c r="I10" i="67"/>
  <c r="CC8" i="2"/>
  <c r="CC10" i="42"/>
  <c r="J9" i="67"/>
  <c r="I9" i="67"/>
  <c r="J8" i="67"/>
  <c r="I8" i="67"/>
  <c r="J6" i="67"/>
  <c r="I6" i="67"/>
  <c r="J5" i="67"/>
  <c r="I5" i="67"/>
  <c r="CB5" i="42"/>
  <c r="CB6" i="42"/>
  <c r="CB7" i="42"/>
  <c r="CB8" i="42"/>
  <c r="CB10" i="42"/>
  <c r="CB11" i="42"/>
  <c r="CB12" i="42"/>
  <c r="CB4" i="42"/>
  <c r="CB4" i="2"/>
  <c r="CB5" i="2"/>
  <c r="CB6" i="2"/>
  <c r="CB7" i="2"/>
  <c r="CB8" i="2"/>
  <c r="CB9" i="2"/>
  <c r="CB10" i="2"/>
  <c r="CB3" i="2"/>
  <c r="J12" i="66"/>
  <c r="I12" i="66"/>
  <c r="J11" i="66"/>
  <c r="I11" i="66"/>
  <c r="J10" i="66"/>
  <c r="I10" i="66"/>
  <c r="J9" i="66"/>
  <c r="I9" i="66"/>
  <c r="J8" i="66"/>
  <c r="I8" i="66"/>
  <c r="J6" i="66"/>
  <c r="I6" i="66"/>
  <c r="J5" i="66"/>
  <c r="I5" i="66"/>
  <c r="CA3" i="42"/>
  <c r="CA5" i="42"/>
  <c r="CA6" i="42"/>
  <c r="CA7" i="42"/>
  <c r="CA8" i="42"/>
  <c r="CA10" i="42"/>
  <c r="CA11" i="42"/>
  <c r="CA12" i="42"/>
  <c r="CA4" i="2"/>
  <c r="CA5" i="2"/>
  <c r="CA6" i="2"/>
  <c r="CA7" i="2"/>
  <c r="CA8" i="2"/>
  <c r="CA9" i="2"/>
  <c r="CA10" i="2"/>
  <c r="CA3" i="2"/>
  <c r="J12" i="65"/>
  <c r="I12" i="65"/>
  <c r="J11" i="65"/>
  <c r="I11" i="65"/>
  <c r="J10" i="65"/>
  <c r="I10" i="65"/>
  <c r="J9" i="65"/>
  <c r="I9" i="65"/>
  <c r="J8" i="65"/>
  <c r="I8" i="65"/>
  <c r="J6" i="65"/>
  <c r="I6" i="65"/>
  <c r="J5" i="65"/>
  <c r="I5" i="65"/>
  <c r="BZ10" i="42"/>
  <c r="BZ11" i="42"/>
  <c r="BZ12" i="42"/>
  <c r="BZ8" i="42"/>
  <c r="BZ5" i="42"/>
  <c r="BZ6" i="42"/>
  <c r="BZ7" i="42"/>
  <c r="BZ3" i="42"/>
  <c r="BY10" i="42"/>
  <c r="BY11" i="42"/>
  <c r="BY12" i="42"/>
  <c r="BY9" i="42"/>
  <c r="BY5" i="42"/>
  <c r="BY6" i="42"/>
  <c r="BY7" i="42"/>
  <c r="BY4" i="42"/>
  <c r="BZ4" i="2"/>
  <c r="BZ5" i="2"/>
  <c r="BZ6" i="2"/>
  <c r="BZ7" i="2"/>
  <c r="BZ8" i="2"/>
  <c r="BZ9" i="2"/>
  <c r="BZ10" i="2"/>
  <c r="BY4" i="2"/>
  <c r="BY5" i="2"/>
  <c r="BY6" i="2"/>
  <c r="BY7" i="2"/>
  <c r="BY8" i="2"/>
  <c r="BY9" i="2"/>
  <c r="BY10" i="2"/>
  <c r="BZ3" i="2"/>
  <c r="BY3" i="2"/>
  <c r="J12" i="64"/>
  <c r="I12" i="64"/>
  <c r="J11" i="64"/>
  <c r="I11" i="64"/>
  <c r="I10" i="64"/>
  <c r="J10" i="64"/>
  <c r="J9" i="64"/>
  <c r="I9" i="64"/>
  <c r="J8" i="64"/>
  <c r="I8" i="64"/>
  <c r="J6" i="64"/>
  <c r="I6" i="64"/>
  <c r="I5" i="64"/>
  <c r="J5" i="64"/>
  <c r="J12" i="63"/>
  <c r="I12" i="63"/>
  <c r="J11" i="63"/>
  <c r="I11" i="63"/>
  <c r="I10" i="63"/>
  <c r="J10" i="63"/>
  <c r="J9" i="63"/>
  <c r="I9" i="63"/>
  <c r="I8" i="63"/>
  <c r="J8" i="63"/>
  <c r="J6" i="63"/>
  <c r="I6" i="63"/>
  <c r="I5" i="63"/>
  <c r="J5" i="63"/>
  <c r="BX10" i="42"/>
  <c r="BX6" i="42"/>
  <c r="BX7" i="42"/>
  <c r="BX5" i="42"/>
  <c r="BX3" i="42"/>
  <c r="BX4" i="2"/>
  <c r="BX5" i="2"/>
  <c r="BX6" i="2"/>
  <c r="BX8" i="2"/>
  <c r="BX3" i="2"/>
  <c r="M10" i="62"/>
  <c r="I10" i="62"/>
  <c r="M8" i="62"/>
  <c r="M6" i="62"/>
  <c r="I6" i="62"/>
  <c r="M5" i="62"/>
  <c r="I5" i="62"/>
  <c r="J12" i="62"/>
  <c r="I12" i="62"/>
  <c r="J11" i="62"/>
  <c r="I11" i="62"/>
  <c r="J10" i="62"/>
  <c r="J9" i="62"/>
  <c r="I9" i="62"/>
  <c r="J8" i="62"/>
  <c r="I8" i="62"/>
  <c r="J6" i="62"/>
  <c r="J5" i="62"/>
  <c r="BW11" i="42"/>
  <c r="BW12" i="42"/>
  <c r="BW10" i="42"/>
  <c r="BW8" i="42"/>
  <c r="BW5" i="42"/>
  <c r="BW6" i="42"/>
  <c r="BW7" i="42"/>
  <c r="BW3" i="42"/>
  <c r="BW4" i="2"/>
  <c r="BW5" i="2"/>
  <c r="BW6" i="2"/>
  <c r="BW7" i="2"/>
  <c r="BW8" i="2"/>
  <c r="BW9" i="2"/>
  <c r="BW10" i="2"/>
  <c r="BW3" i="2"/>
  <c r="J12" i="61"/>
  <c r="I12" i="61"/>
  <c r="J11" i="61"/>
  <c r="I11" i="61"/>
  <c r="J10" i="61"/>
  <c r="I10" i="61"/>
  <c r="J9" i="61"/>
  <c r="I9" i="61"/>
  <c r="J8" i="61"/>
  <c r="I8" i="61"/>
  <c r="J6" i="61"/>
  <c r="I6" i="61"/>
  <c r="J5" i="61"/>
  <c r="I5" i="61"/>
  <c r="BV10" i="42"/>
  <c r="BV6" i="42"/>
  <c r="BV7" i="42"/>
  <c r="BV5" i="42"/>
  <c r="BV3" i="42"/>
  <c r="BV4" i="2"/>
  <c r="BV5" i="2"/>
  <c r="BV6" i="2"/>
  <c r="BV8" i="2"/>
  <c r="BV3" i="2"/>
  <c r="J12" i="60"/>
  <c r="I12" i="60"/>
  <c r="J11" i="60"/>
  <c r="I11" i="60"/>
  <c r="J10" i="60"/>
  <c r="I10" i="60"/>
  <c r="J9" i="60"/>
  <c r="I9" i="60"/>
  <c r="J8" i="60"/>
  <c r="I8" i="60"/>
  <c r="J6" i="60"/>
  <c r="I6" i="60"/>
  <c r="J5" i="60"/>
  <c r="I5" i="60"/>
  <c r="BT6" i="42"/>
  <c r="BU6" i="42"/>
  <c r="J5" i="59"/>
  <c r="I5" i="59"/>
  <c r="BU5" i="2"/>
  <c r="BU10" i="2"/>
  <c r="BU12" i="42"/>
  <c r="J12" i="59"/>
  <c r="I12" i="59"/>
  <c r="J11" i="59"/>
  <c r="I11" i="59"/>
  <c r="BU9" i="2"/>
  <c r="BU11" i="42"/>
  <c r="J10" i="59"/>
  <c r="I10" i="59"/>
  <c r="BU8" i="2"/>
  <c r="BU10" i="42"/>
  <c r="J9" i="59"/>
  <c r="I9" i="59"/>
  <c r="BU7" i="2"/>
  <c r="BU8" i="42"/>
  <c r="J8" i="59"/>
  <c r="I8" i="59"/>
  <c r="BU6" i="2"/>
  <c r="BU7" i="42"/>
  <c r="J6" i="59"/>
  <c r="I6" i="59"/>
  <c r="BU4" i="2"/>
  <c r="BU5" i="42"/>
  <c r="BU3" i="2"/>
  <c r="BU4" i="42"/>
  <c r="BT5" i="2"/>
  <c r="BT9" i="2"/>
  <c r="BT3" i="2"/>
  <c r="J12" i="58"/>
  <c r="I12" i="58"/>
  <c r="BT10" i="2"/>
  <c r="J11" i="58"/>
  <c r="I11" i="58"/>
  <c r="J10" i="58"/>
  <c r="I10" i="58"/>
  <c r="J9" i="58"/>
  <c r="I9" i="58"/>
  <c r="J8" i="58"/>
  <c r="I8" i="58"/>
  <c r="BT6" i="2"/>
  <c r="J6" i="58"/>
  <c r="I6" i="58"/>
  <c r="BT4" i="2"/>
  <c r="J5" i="58"/>
  <c r="I5" i="58"/>
  <c r="BS5" i="2"/>
  <c r="BS6" i="42"/>
  <c r="J12" i="57"/>
  <c r="I12" i="57"/>
  <c r="BS10" i="2"/>
  <c r="BS12" i="42"/>
  <c r="J11" i="57"/>
  <c r="I11" i="57"/>
  <c r="BS9" i="2"/>
  <c r="BS11" i="42"/>
  <c r="J10" i="57"/>
  <c r="I10" i="57"/>
  <c r="BS8" i="2"/>
  <c r="BS10" i="42"/>
  <c r="J9" i="57"/>
  <c r="I9" i="57"/>
  <c r="BS7" i="2"/>
  <c r="BS8" i="42"/>
  <c r="J8" i="57"/>
  <c r="I8" i="57"/>
  <c r="BS6" i="2"/>
  <c r="BS7" i="42"/>
  <c r="J6" i="57"/>
  <c r="I6" i="57"/>
  <c r="J5" i="57"/>
  <c r="BS3" i="2"/>
  <c r="BS3" i="42"/>
  <c r="I5" i="57"/>
  <c r="BR6" i="42"/>
  <c r="BR5" i="2"/>
  <c r="J12" i="56"/>
  <c r="I12" i="56"/>
  <c r="BR10" i="2"/>
  <c r="BR12" i="42"/>
  <c r="J11" i="56"/>
  <c r="I11" i="56"/>
  <c r="BR9" i="2"/>
  <c r="BR11" i="42"/>
  <c r="J10" i="56"/>
  <c r="BR8" i="2"/>
  <c r="BR10" i="42"/>
  <c r="I10" i="56"/>
  <c r="J9" i="56"/>
  <c r="I9" i="56"/>
  <c r="BR7" i="2"/>
  <c r="BR8" i="42"/>
  <c r="J8" i="56"/>
  <c r="I8" i="56"/>
  <c r="J6" i="56"/>
  <c r="I6" i="56"/>
  <c r="BR4" i="2"/>
  <c r="BR5" i="42"/>
  <c r="J5" i="56"/>
  <c r="I5" i="56"/>
  <c r="BR3" i="2"/>
  <c r="BR4" i="42"/>
  <c r="BQ5" i="2"/>
  <c r="BQ6" i="42"/>
  <c r="J12" i="55"/>
  <c r="I12" i="55"/>
  <c r="BQ10" i="2"/>
  <c r="BQ12" i="42"/>
  <c r="J11" i="55"/>
  <c r="I11" i="55"/>
  <c r="J10" i="55"/>
  <c r="I10" i="55"/>
  <c r="BQ8" i="2"/>
  <c r="BQ10" i="42"/>
  <c r="J9" i="55"/>
  <c r="I9" i="55"/>
  <c r="J8" i="55"/>
  <c r="I8" i="55"/>
  <c r="BQ6" i="2"/>
  <c r="BQ7" i="42"/>
  <c r="J6" i="55"/>
  <c r="I6" i="55"/>
  <c r="BQ4" i="2"/>
  <c r="BQ5" i="42"/>
  <c r="J5" i="55"/>
  <c r="I5" i="55"/>
  <c r="BQ3" i="2"/>
  <c r="BQ4" i="42"/>
  <c r="BP5" i="2"/>
  <c r="BP6" i="42"/>
  <c r="J12" i="54"/>
  <c r="I12" i="54"/>
  <c r="BP10" i="2"/>
  <c r="BP12" i="42"/>
  <c r="J11" i="54"/>
  <c r="I11" i="54"/>
  <c r="BP9" i="2"/>
  <c r="BP11" i="42"/>
  <c r="J10" i="54"/>
  <c r="I10" i="54"/>
  <c r="BP8" i="2"/>
  <c r="BP10" i="42"/>
  <c r="J9" i="54"/>
  <c r="BP7" i="2"/>
  <c r="BP8" i="42"/>
  <c r="I9" i="54"/>
  <c r="J8" i="54"/>
  <c r="I8" i="54"/>
  <c r="BP6" i="2"/>
  <c r="BP7" i="42"/>
  <c r="J6" i="54"/>
  <c r="I6" i="54"/>
  <c r="BP4" i="2"/>
  <c r="BP5" i="42"/>
  <c r="J5" i="54"/>
  <c r="BP3" i="2"/>
  <c r="BP3" i="42"/>
  <c r="I5" i="54"/>
  <c r="BN5" i="2"/>
  <c r="BO5" i="2"/>
  <c r="BO6" i="42"/>
  <c r="J12" i="53"/>
  <c r="I12" i="53"/>
  <c r="BO10" i="2"/>
  <c r="BO12" i="42"/>
  <c r="J11" i="53"/>
  <c r="I11" i="53"/>
  <c r="BO9" i="2"/>
  <c r="BO11" i="42"/>
  <c r="J10" i="53"/>
  <c r="BO8" i="2"/>
  <c r="BO10" i="42"/>
  <c r="I10" i="53"/>
  <c r="J9" i="53"/>
  <c r="I9" i="53"/>
  <c r="J8" i="53"/>
  <c r="I8" i="53"/>
  <c r="BO6" i="2"/>
  <c r="BO7" i="42"/>
  <c r="J6" i="53"/>
  <c r="I6" i="53"/>
  <c r="BO4" i="2"/>
  <c r="BO5" i="42"/>
  <c r="J5" i="53"/>
  <c r="BO3" i="2"/>
  <c r="BO3" i="42"/>
  <c r="I5" i="53"/>
  <c r="J12" i="52"/>
  <c r="BN10" i="2"/>
  <c r="BN12" i="42"/>
  <c r="I12" i="52"/>
  <c r="J11" i="52"/>
  <c r="I11" i="52"/>
  <c r="J10" i="52"/>
  <c r="BN8" i="2"/>
  <c r="BN10" i="42"/>
  <c r="I10" i="52"/>
  <c r="J9" i="52"/>
  <c r="I9" i="52"/>
  <c r="J8" i="52"/>
  <c r="I8" i="52"/>
  <c r="J6" i="52"/>
  <c r="BN4" i="2"/>
  <c r="BN5" i="42"/>
  <c r="I6" i="52"/>
  <c r="J5" i="52"/>
  <c r="BN3" i="2"/>
  <c r="BN3" i="42"/>
  <c r="I5" i="52"/>
  <c r="BM6" i="42"/>
  <c r="BM5" i="2"/>
  <c r="J12" i="51"/>
  <c r="BM10" i="2"/>
  <c r="BM12" i="42"/>
  <c r="I12" i="51"/>
  <c r="J11" i="51"/>
  <c r="I11" i="51"/>
  <c r="J10" i="51"/>
  <c r="BM8" i="2"/>
  <c r="BM10" i="42"/>
  <c r="I10" i="51"/>
  <c r="J9" i="51"/>
  <c r="I9" i="51"/>
  <c r="J8" i="51"/>
  <c r="I8" i="51"/>
  <c r="J6" i="51"/>
  <c r="BM4" i="2"/>
  <c r="BM5" i="42"/>
  <c r="I6" i="51"/>
  <c r="J5" i="51"/>
  <c r="BM3" i="2"/>
  <c r="BM4" i="42"/>
  <c r="I5" i="51"/>
  <c r="BL5" i="2"/>
  <c r="BL6" i="42"/>
  <c r="BL9" i="2"/>
  <c r="BL11" i="42"/>
  <c r="J12" i="50"/>
  <c r="I12" i="50"/>
  <c r="BL10" i="2"/>
  <c r="BL12" i="42"/>
  <c r="J11" i="50"/>
  <c r="I11" i="50"/>
  <c r="J10" i="50"/>
  <c r="I10" i="50"/>
  <c r="BL8" i="2"/>
  <c r="BL10" i="42"/>
  <c r="J9" i="50"/>
  <c r="I9" i="50"/>
  <c r="BL7" i="2"/>
  <c r="BL8" i="42"/>
  <c r="J8" i="50"/>
  <c r="I8" i="50"/>
  <c r="BL6" i="2"/>
  <c r="BL7" i="42"/>
  <c r="J6" i="50"/>
  <c r="I6" i="50"/>
  <c r="BL4" i="2"/>
  <c r="BL5" i="42"/>
  <c r="J5" i="50"/>
  <c r="I5" i="50"/>
  <c r="BL3" i="2"/>
  <c r="BL3" i="42"/>
  <c r="BK5" i="2"/>
  <c r="BK6" i="42"/>
  <c r="J12" i="49"/>
  <c r="I12" i="49"/>
  <c r="BK10" i="2"/>
  <c r="BK12" i="42"/>
  <c r="J11" i="49"/>
  <c r="I11" i="49"/>
  <c r="BK9" i="2"/>
  <c r="BK11" i="42"/>
  <c r="J10" i="49"/>
  <c r="I10" i="49"/>
  <c r="BK8" i="2"/>
  <c r="BK10" i="42"/>
  <c r="J9" i="49"/>
  <c r="I9" i="49"/>
  <c r="BK7" i="2"/>
  <c r="BK9" i="42"/>
  <c r="J8" i="49"/>
  <c r="BK6" i="2"/>
  <c r="BK7" i="42"/>
  <c r="I8" i="49"/>
  <c r="J6" i="49"/>
  <c r="I6" i="49"/>
  <c r="BK4" i="2"/>
  <c r="BK5" i="42"/>
  <c r="J5" i="49"/>
  <c r="BK3" i="2"/>
  <c r="BK3" i="42"/>
  <c r="I5" i="49"/>
  <c r="BJ6" i="42"/>
  <c r="BJ5" i="2"/>
  <c r="BJ9" i="2"/>
  <c r="BJ11" i="42"/>
  <c r="BI3" i="2"/>
  <c r="BI4" i="42"/>
  <c r="J12" i="48"/>
  <c r="I12" i="48"/>
  <c r="BJ10" i="2"/>
  <c r="BJ12" i="42"/>
  <c r="J11" i="48"/>
  <c r="I11" i="48"/>
  <c r="J10" i="48"/>
  <c r="BJ8" i="2"/>
  <c r="BJ10" i="42"/>
  <c r="I10" i="48"/>
  <c r="J9" i="48"/>
  <c r="I9" i="48"/>
  <c r="BJ7" i="2"/>
  <c r="BJ9" i="42"/>
  <c r="J8" i="48"/>
  <c r="I8" i="48"/>
  <c r="BJ6" i="2"/>
  <c r="BJ7" i="42"/>
  <c r="J6" i="48"/>
  <c r="I6" i="48"/>
  <c r="BJ4" i="2"/>
  <c r="BJ5" i="42"/>
  <c r="J5" i="48"/>
  <c r="I5" i="48"/>
  <c r="BJ3" i="2"/>
  <c r="BJ3" i="42"/>
  <c r="BI5" i="2"/>
  <c r="BI6" i="42"/>
  <c r="J12" i="47"/>
  <c r="BI10" i="2"/>
  <c r="BI12" i="42"/>
  <c r="I12" i="47"/>
  <c r="J11" i="47"/>
  <c r="I11" i="47"/>
  <c r="BI9" i="2"/>
  <c r="BI11" i="42"/>
  <c r="J10" i="47"/>
  <c r="BI8" i="2"/>
  <c r="BI10" i="42"/>
  <c r="I10" i="47"/>
  <c r="J9" i="47"/>
  <c r="BI7" i="2"/>
  <c r="BI8" i="42"/>
  <c r="I9" i="47"/>
  <c r="J8" i="47"/>
  <c r="I8" i="47"/>
  <c r="BI6" i="2"/>
  <c r="BI7" i="42"/>
  <c r="J6" i="47"/>
  <c r="I6" i="47"/>
  <c r="BI4" i="2"/>
  <c r="BI5" i="42"/>
  <c r="J5" i="47"/>
  <c r="I5" i="47"/>
  <c r="BH5" i="2"/>
  <c r="BH6" i="42"/>
  <c r="J12" i="46"/>
  <c r="BH10" i="2"/>
  <c r="BH12" i="42"/>
  <c r="I12" i="46"/>
  <c r="J11" i="46"/>
  <c r="I11" i="46"/>
  <c r="BH9" i="2"/>
  <c r="BH11" i="42"/>
  <c r="J10" i="46"/>
  <c r="I10" i="46"/>
  <c r="BH8" i="2"/>
  <c r="BH10" i="42"/>
  <c r="J9" i="46"/>
  <c r="I9" i="46"/>
  <c r="BH7" i="2"/>
  <c r="BH8" i="42"/>
  <c r="J8" i="46"/>
  <c r="I8" i="46"/>
  <c r="BH6" i="2"/>
  <c r="BH7" i="42"/>
  <c r="J6" i="46"/>
  <c r="I6" i="46"/>
  <c r="BH4" i="2"/>
  <c r="BH5" i="42"/>
  <c r="J5" i="46"/>
  <c r="I5" i="46"/>
  <c r="BH3" i="2"/>
  <c r="BH3" i="42"/>
  <c r="BG5" i="2"/>
  <c r="BG6" i="42"/>
  <c r="J12" i="45"/>
  <c r="BG10" i="2"/>
  <c r="BG12" i="42"/>
  <c r="I12" i="45"/>
  <c r="J11" i="45"/>
  <c r="I11" i="45"/>
  <c r="BG9" i="2"/>
  <c r="BG11" i="42"/>
  <c r="J10" i="45"/>
  <c r="I10" i="45"/>
  <c r="BG8" i="2"/>
  <c r="BG10" i="42"/>
  <c r="J9" i="45"/>
  <c r="I9" i="45"/>
  <c r="J8" i="45"/>
  <c r="I8" i="45"/>
  <c r="BG6" i="2"/>
  <c r="BG7" i="42"/>
  <c r="J6" i="45"/>
  <c r="I6" i="45"/>
  <c r="BG4" i="2"/>
  <c r="BG5" i="42"/>
  <c r="J5" i="45"/>
  <c r="I5" i="45"/>
  <c r="BG3" i="2"/>
  <c r="BG4" i="42"/>
  <c r="BF5" i="2"/>
  <c r="BF6" i="42"/>
  <c r="J9" i="44"/>
  <c r="BF7" i="2"/>
  <c r="BF8" i="42"/>
  <c r="J10" i="44"/>
  <c r="J11" i="44"/>
  <c r="J12" i="44"/>
  <c r="J8" i="44"/>
  <c r="BF6" i="2"/>
  <c r="BF7" i="42"/>
  <c r="J6" i="44"/>
  <c r="J5" i="44"/>
  <c r="I9" i="44"/>
  <c r="I10" i="44"/>
  <c r="BF8" i="2"/>
  <c r="BF10" i="42"/>
  <c r="I11" i="44"/>
  <c r="BF9" i="2"/>
  <c r="BF11" i="42"/>
  <c r="I12" i="44"/>
  <c r="BF10" i="2"/>
  <c r="BF12" i="42"/>
  <c r="I8" i="44"/>
  <c r="I6" i="44"/>
  <c r="BF4" i="2"/>
  <c r="BF5" i="42"/>
  <c r="I5" i="44"/>
  <c r="BF3" i="2"/>
  <c r="BF4" i="42"/>
  <c r="BE6" i="42"/>
  <c r="BE5" i="2"/>
  <c r="I5" i="43"/>
  <c r="J5" i="43"/>
  <c r="BE3" i="2"/>
  <c r="BE3" i="42"/>
  <c r="I6" i="43"/>
  <c r="BE4" i="2"/>
  <c r="BE5" i="42"/>
  <c r="J6" i="43"/>
  <c r="I8" i="43"/>
  <c r="J8" i="43"/>
  <c r="BE6" i="2"/>
  <c r="BE7" i="42"/>
  <c r="I9" i="43"/>
  <c r="J9" i="43"/>
  <c r="BE7" i="2"/>
  <c r="BE8" i="42"/>
  <c r="I10" i="43"/>
  <c r="BE8" i="2"/>
  <c r="BE10" i="42"/>
  <c r="J10" i="43"/>
  <c r="I11" i="43"/>
  <c r="J11" i="43"/>
  <c r="BE9" i="2"/>
  <c r="BE11" i="42"/>
  <c r="I12" i="43"/>
  <c r="BE10" i="2"/>
  <c r="BE12" i="42"/>
  <c r="J12" i="43"/>
  <c r="BC6" i="42"/>
  <c r="BB6" i="42"/>
  <c r="BA6" i="42"/>
  <c r="AZ6" i="42"/>
  <c r="AY6" i="42"/>
  <c r="AX6" i="42"/>
  <c r="AW6" i="42"/>
  <c r="AV6" i="42"/>
  <c r="AU6" i="42"/>
  <c r="AT6" i="42"/>
  <c r="AS6" i="42"/>
  <c r="AR6" i="42"/>
  <c r="AQ6" i="42"/>
  <c r="AP6" i="42"/>
  <c r="AO6" i="42"/>
  <c r="AN6" i="42"/>
  <c r="AM6" i="42"/>
  <c r="AL6" i="42"/>
  <c r="AK6" i="42"/>
  <c r="AJ6" i="42"/>
  <c r="AI6" i="42"/>
  <c r="AH6" i="42"/>
  <c r="AG6" i="42"/>
  <c r="AE6" i="42"/>
  <c r="AC6" i="42"/>
  <c r="AB6" i="42"/>
  <c r="BD5" i="2"/>
  <c r="BD6" i="42"/>
  <c r="J12" i="41"/>
  <c r="I12" i="41"/>
  <c r="BD10" i="2"/>
  <c r="BD12" i="42"/>
  <c r="J11" i="41"/>
  <c r="I11" i="41"/>
  <c r="BD9" i="2"/>
  <c r="BD11" i="42"/>
  <c r="J10" i="41"/>
  <c r="I10" i="41"/>
  <c r="BD8" i="2"/>
  <c r="BD10" i="42"/>
  <c r="J9" i="41"/>
  <c r="I9" i="41"/>
  <c r="BD7" i="2"/>
  <c r="BD9" i="42"/>
  <c r="J8" i="41"/>
  <c r="I8" i="41"/>
  <c r="BD6" i="2"/>
  <c r="BD7" i="42"/>
  <c r="J6" i="41"/>
  <c r="I6" i="41"/>
  <c r="BD4" i="2"/>
  <c r="BD5" i="42"/>
  <c r="J5" i="41"/>
  <c r="I5" i="41"/>
  <c r="BD3" i="2"/>
  <c r="BD4" i="42"/>
  <c r="BC5" i="2"/>
  <c r="J12" i="40"/>
  <c r="BC10" i="2"/>
  <c r="I12" i="40"/>
  <c r="J11" i="40"/>
  <c r="I11" i="40"/>
  <c r="J10" i="40"/>
  <c r="BC8" i="2"/>
  <c r="I10" i="40"/>
  <c r="BC10" i="42"/>
  <c r="J9" i="40"/>
  <c r="I9" i="40"/>
  <c r="BC8" i="42"/>
  <c r="J8" i="40"/>
  <c r="I8" i="40"/>
  <c r="BC7" i="42"/>
  <c r="J6" i="40"/>
  <c r="I6" i="40"/>
  <c r="BC4" i="2"/>
  <c r="J5" i="40"/>
  <c r="I5" i="40"/>
  <c r="BB5" i="2"/>
  <c r="J12" i="39"/>
  <c r="I12" i="39"/>
  <c r="BB12" i="42"/>
  <c r="J11" i="39"/>
  <c r="BB9" i="2"/>
  <c r="I11" i="39"/>
  <c r="J10" i="39"/>
  <c r="I10" i="39"/>
  <c r="BB8" i="2"/>
  <c r="J9" i="39"/>
  <c r="I9" i="39"/>
  <c r="BB8" i="42"/>
  <c r="J8" i="39"/>
  <c r="I8" i="39"/>
  <c r="BB6" i="2"/>
  <c r="J6" i="39"/>
  <c r="I6" i="39"/>
  <c r="BB5" i="42"/>
  <c r="J5" i="39"/>
  <c r="I5" i="39"/>
  <c r="BA5" i="2"/>
  <c r="J12" i="38"/>
  <c r="I12" i="38"/>
  <c r="BA10" i="2"/>
  <c r="J11" i="38"/>
  <c r="I11" i="38"/>
  <c r="BA11" i="42"/>
  <c r="J10" i="38"/>
  <c r="I10" i="38"/>
  <c r="BA10" i="42"/>
  <c r="J9" i="38"/>
  <c r="I9" i="38"/>
  <c r="BA8" i="42"/>
  <c r="J8" i="38"/>
  <c r="I8" i="38"/>
  <c r="BA6" i="2"/>
  <c r="J6" i="38"/>
  <c r="I6" i="38"/>
  <c r="BA4" i="2"/>
  <c r="J5" i="38"/>
  <c r="I5" i="38"/>
  <c r="AZ5" i="2"/>
  <c r="J12" i="37"/>
  <c r="I12" i="37"/>
  <c r="J11" i="37"/>
  <c r="I11" i="37"/>
  <c r="AZ9" i="2"/>
  <c r="J10" i="37"/>
  <c r="I10" i="37"/>
  <c r="J9" i="37"/>
  <c r="I9" i="37"/>
  <c r="J8" i="37"/>
  <c r="I8" i="37"/>
  <c r="AZ7" i="42"/>
  <c r="J6" i="37"/>
  <c r="I6" i="37"/>
  <c r="AZ5" i="42"/>
  <c r="J5" i="37"/>
  <c r="I5" i="37"/>
  <c r="AY5" i="2"/>
  <c r="I9" i="36"/>
  <c r="J9" i="36"/>
  <c r="I10" i="36"/>
  <c r="AY8" i="2"/>
  <c r="AY10" i="42"/>
  <c r="J10" i="36"/>
  <c r="I11" i="36"/>
  <c r="AY11" i="42"/>
  <c r="J11" i="36"/>
  <c r="I12" i="36"/>
  <c r="AY12" i="42"/>
  <c r="J12" i="36"/>
  <c r="J8" i="36"/>
  <c r="I8" i="36"/>
  <c r="AY6" i="2"/>
  <c r="I6" i="36"/>
  <c r="AY4" i="2"/>
  <c r="J6" i="36"/>
  <c r="J5" i="36"/>
  <c r="I5" i="36"/>
  <c r="I9" i="35"/>
  <c r="J9" i="35"/>
  <c r="I10" i="35"/>
  <c r="AX10" i="42"/>
  <c r="J10" i="35"/>
  <c r="I11" i="35"/>
  <c r="AX9" i="2"/>
  <c r="J11" i="35"/>
  <c r="AX11" i="42"/>
  <c r="I12" i="35"/>
  <c r="AX10" i="2"/>
  <c r="J12" i="35"/>
  <c r="J8" i="35"/>
  <c r="I8" i="35"/>
  <c r="AX7" i="42"/>
  <c r="I6" i="35"/>
  <c r="J6" i="35"/>
  <c r="AX4" i="2"/>
  <c r="J5" i="35"/>
  <c r="I5" i="35"/>
  <c r="AX3" i="42"/>
  <c r="AX5" i="2"/>
  <c r="AW5" i="2"/>
  <c r="J12" i="34"/>
  <c r="I12" i="34"/>
  <c r="AW10" i="2"/>
  <c r="J11" i="34"/>
  <c r="I11" i="34"/>
  <c r="AW9" i="2"/>
  <c r="J10" i="34"/>
  <c r="I10" i="34"/>
  <c r="AW8" i="2"/>
  <c r="J9" i="34"/>
  <c r="I9" i="34"/>
  <c r="AW8" i="42"/>
  <c r="J8" i="34"/>
  <c r="AW6" i="2"/>
  <c r="I8" i="34"/>
  <c r="J6" i="34"/>
  <c r="I6" i="34"/>
  <c r="AW4" i="2"/>
  <c r="J5" i="34"/>
  <c r="I5" i="34"/>
  <c r="AV5" i="2"/>
  <c r="J12" i="33"/>
  <c r="AV10" i="2"/>
  <c r="I12" i="33"/>
  <c r="AV12" i="42"/>
  <c r="J11" i="33"/>
  <c r="I11" i="33"/>
  <c r="AV9" i="2"/>
  <c r="J10" i="33"/>
  <c r="I10" i="33"/>
  <c r="AV10" i="42"/>
  <c r="J9" i="33"/>
  <c r="I9" i="33"/>
  <c r="J8" i="33"/>
  <c r="AV6" i="2"/>
  <c r="I8" i="33"/>
  <c r="AV7" i="42"/>
  <c r="J6" i="33"/>
  <c r="I6" i="33"/>
  <c r="AV5" i="42"/>
  <c r="J5" i="33"/>
  <c r="AV3" i="2"/>
  <c r="I5" i="33"/>
  <c r="AU5" i="2"/>
  <c r="J12" i="32"/>
  <c r="AU10" i="2"/>
  <c r="I12" i="32"/>
  <c r="J11" i="32"/>
  <c r="AU11" i="42"/>
  <c r="I11" i="32"/>
  <c r="J10" i="32"/>
  <c r="I10" i="32"/>
  <c r="AU8" i="2"/>
  <c r="J9" i="32"/>
  <c r="I9" i="32"/>
  <c r="J8" i="32"/>
  <c r="I8" i="32"/>
  <c r="AU6" i="2"/>
  <c r="J6" i="32"/>
  <c r="I6" i="32"/>
  <c r="AU4" i="2"/>
  <c r="J5" i="32"/>
  <c r="I5" i="32"/>
  <c r="AU3" i="42"/>
  <c r="AT5" i="2"/>
  <c r="J12" i="31"/>
  <c r="I12" i="31"/>
  <c r="AT12" i="42"/>
  <c r="J11" i="31"/>
  <c r="I11" i="31"/>
  <c r="AT9" i="2"/>
  <c r="J10" i="31"/>
  <c r="I10" i="31"/>
  <c r="AT10" i="42"/>
  <c r="J9" i="31"/>
  <c r="AT7" i="2"/>
  <c r="I9" i="31"/>
  <c r="AT8" i="42"/>
  <c r="J8" i="31"/>
  <c r="I8" i="31"/>
  <c r="AT6" i="2"/>
  <c r="J6" i="31"/>
  <c r="I6" i="31"/>
  <c r="AT5" i="42"/>
  <c r="J5" i="31"/>
  <c r="I5" i="31"/>
  <c r="AS5" i="2"/>
  <c r="AR5" i="2"/>
  <c r="AQ5" i="2"/>
  <c r="AP4" i="2"/>
  <c r="AP5" i="2"/>
  <c r="AO5" i="2"/>
  <c r="AN5" i="2"/>
  <c r="AM5" i="2"/>
  <c r="AL5" i="2"/>
  <c r="AK5" i="2"/>
  <c r="AJ5" i="2"/>
  <c r="AI5" i="2"/>
  <c r="AH5" i="2"/>
  <c r="AG5" i="2"/>
  <c r="AE5" i="2"/>
  <c r="AC5" i="2"/>
  <c r="AB5" i="2"/>
  <c r="J12" i="30"/>
  <c r="AS10" i="2"/>
  <c r="I12" i="30"/>
  <c r="J11" i="30"/>
  <c r="AS9" i="2"/>
  <c r="I11" i="30"/>
  <c r="AS11" i="42"/>
  <c r="J10" i="30"/>
  <c r="AS10" i="42"/>
  <c r="I10" i="30"/>
  <c r="J9" i="30"/>
  <c r="AS8" i="42"/>
  <c r="I9" i="30"/>
  <c r="AS7" i="2"/>
  <c r="J8" i="30"/>
  <c r="I8" i="30"/>
  <c r="AS6" i="2"/>
  <c r="J6" i="30"/>
  <c r="AS4" i="2"/>
  <c r="I6" i="30"/>
  <c r="J5" i="30"/>
  <c r="I5" i="30"/>
  <c r="AS4" i="42"/>
  <c r="I12" i="29"/>
  <c r="AR12" i="42"/>
  <c r="J12" i="29"/>
  <c r="J11" i="29"/>
  <c r="I11" i="29"/>
  <c r="AR11" i="42"/>
  <c r="I10" i="29"/>
  <c r="AR10" i="42"/>
  <c r="J10" i="29"/>
  <c r="I9" i="29"/>
  <c r="AR8" i="42"/>
  <c r="J9" i="29"/>
  <c r="J8" i="29"/>
  <c r="AR7" i="42"/>
  <c r="I8" i="29"/>
  <c r="AR6" i="2"/>
  <c r="I6" i="29"/>
  <c r="AR5" i="42"/>
  <c r="J6" i="29"/>
  <c r="AR4" i="2"/>
  <c r="J5" i="29"/>
  <c r="I5" i="29"/>
  <c r="AR3" i="2"/>
  <c r="M12" i="28"/>
  <c r="M11" i="28"/>
  <c r="I11" i="28"/>
  <c r="M10" i="28"/>
  <c r="M9" i="28"/>
  <c r="I9" i="28"/>
  <c r="AQ8" i="42"/>
  <c r="M8" i="28"/>
  <c r="I8" i="28"/>
  <c r="M6" i="28"/>
  <c r="I6" i="28"/>
  <c r="AQ5" i="42"/>
  <c r="M5" i="28"/>
  <c r="I5" i="28"/>
  <c r="J12" i="28"/>
  <c r="AQ10" i="2"/>
  <c r="I12" i="28"/>
  <c r="AQ12" i="42"/>
  <c r="J11" i="28"/>
  <c r="AQ9" i="2"/>
  <c r="AQ11" i="42"/>
  <c r="J10" i="28"/>
  <c r="AQ8" i="2"/>
  <c r="AQ10" i="42"/>
  <c r="I10" i="28"/>
  <c r="J9" i="28"/>
  <c r="AQ7" i="2"/>
  <c r="J8" i="28"/>
  <c r="J6" i="28"/>
  <c r="AQ4" i="2"/>
  <c r="J5" i="28"/>
  <c r="AQ3" i="42"/>
  <c r="J12" i="27"/>
  <c r="AP10" i="2"/>
  <c r="I12" i="27"/>
  <c r="J11" i="27"/>
  <c r="AP9" i="2"/>
  <c r="I11" i="27"/>
  <c r="AP11" i="42"/>
  <c r="J10" i="27"/>
  <c r="I10" i="27"/>
  <c r="AP8" i="2"/>
  <c r="J9" i="27"/>
  <c r="I9" i="27"/>
  <c r="AP7" i="2"/>
  <c r="J8" i="27"/>
  <c r="I8" i="27"/>
  <c r="AP7" i="42"/>
  <c r="J6" i="27"/>
  <c r="I6" i="27"/>
  <c r="AP5" i="42"/>
  <c r="J5" i="27"/>
  <c r="I5" i="27"/>
  <c r="AP3" i="42"/>
  <c r="J12" i="26"/>
  <c r="AO12" i="42"/>
  <c r="I12" i="26"/>
  <c r="AO10" i="2"/>
  <c r="J11" i="26"/>
  <c r="AO9" i="2"/>
  <c r="AO11" i="42"/>
  <c r="I11" i="26"/>
  <c r="J10" i="26"/>
  <c r="AO10" i="42"/>
  <c r="I10" i="26"/>
  <c r="J9" i="26"/>
  <c r="AO7" i="2"/>
  <c r="I9" i="26"/>
  <c r="AO8" i="42"/>
  <c r="J8" i="26"/>
  <c r="AO6" i="2"/>
  <c r="I8" i="26"/>
  <c r="J6" i="26"/>
  <c r="I6" i="26"/>
  <c r="AO4" i="2"/>
  <c r="J5" i="26"/>
  <c r="AO3" i="42"/>
  <c r="I5" i="26"/>
  <c r="AO3" i="2"/>
  <c r="J12" i="25"/>
  <c r="AN12" i="42"/>
  <c r="I12" i="25"/>
  <c r="AN10" i="2"/>
  <c r="J11" i="25"/>
  <c r="AN9" i="2"/>
  <c r="AN11" i="42"/>
  <c r="I11" i="25"/>
  <c r="J10" i="25"/>
  <c r="AN8" i="2"/>
  <c r="I10" i="25"/>
  <c r="AN10" i="42"/>
  <c r="J9" i="25"/>
  <c r="AN8" i="42"/>
  <c r="I9" i="25"/>
  <c r="J8" i="25"/>
  <c r="I8" i="25"/>
  <c r="AN7" i="42"/>
  <c r="J6" i="25"/>
  <c r="AN4" i="2"/>
  <c r="I6" i="25"/>
  <c r="J5" i="25"/>
  <c r="I5" i="25"/>
  <c r="AN3" i="2"/>
  <c r="J12" i="24"/>
  <c r="I12" i="24"/>
  <c r="AM10" i="2"/>
  <c r="AM12" i="42"/>
  <c r="J11" i="24"/>
  <c r="AM11" i="42"/>
  <c r="I11" i="24"/>
  <c r="J10" i="24"/>
  <c r="I10" i="24"/>
  <c r="AM8" i="2"/>
  <c r="J9" i="24"/>
  <c r="I9" i="24"/>
  <c r="AM7" i="2"/>
  <c r="J8" i="24"/>
  <c r="I8" i="24"/>
  <c r="AM7" i="42"/>
  <c r="J6" i="24"/>
  <c r="AM5" i="42"/>
  <c r="I6" i="24"/>
  <c r="J5" i="24"/>
  <c r="AM4" i="42"/>
  <c r="I5" i="24"/>
  <c r="J12" i="23"/>
  <c r="I12" i="23"/>
  <c r="AL10" i="2"/>
  <c r="J11" i="23"/>
  <c r="I11" i="23"/>
  <c r="AL9" i="2"/>
  <c r="J10" i="23"/>
  <c r="I10" i="23"/>
  <c r="AL8" i="2"/>
  <c r="J9" i="23"/>
  <c r="I9" i="23"/>
  <c r="AL8" i="42"/>
  <c r="J8" i="23"/>
  <c r="I8" i="23"/>
  <c r="AL7" i="42"/>
  <c r="J6" i="23"/>
  <c r="I6" i="23"/>
  <c r="AL4" i="2"/>
  <c r="J5" i="23"/>
  <c r="AL3" i="2"/>
  <c r="I5" i="23"/>
  <c r="J12" i="22"/>
  <c r="I12" i="22"/>
  <c r="AK12" i="42"/>
  <c r="J11" i="22"/>
  <c r="I11" i="22"/>
  <c r="AK9" i="2"/>
  <c r="J10" i="22"/>
  <c r="I10" i="22"/>
  <c r="J9" i="22"/>
  <c r="I9" i="22"/>
  <c r="AK9" i="42"/>
  <c r="AK7" i="2"/>
  <c r="J8" i="22"/>
  <c r="AK6" i="2"/>
  <c r="I8" i="22"/>
  <c r="AK7" i="42"/>
  <c r="J6" i="22"/>
  <c r="AK4" i="2"/>
  <c r="I6" i="22"/>
  <c r="J5" i="22"/>
  <c r="AK3" i="2"/>
  <c r="I5" i="22"/>
  <c r="J12" i="21"/>
  <c r="I12" i="21"/>
  <c r="J11" i="21"/>
  <c r="I11" i="21"/>
  <c r="J10" i="21"/>
  <c r="I10" i="21"/>
  <c r="AJ10" i="42"/>
  <c r="J9" i="21"/>
  <c r="I9" i="21"/>
  <c r="AJ8" i="42"/>
  <c r="J8" i="21"/>
  <c r="I8" i="21"/>
  <c r="AJ6" i="2"/>
  <c r="J6" i="21"/>
  <c r="I6" i="21"/>
  <c r="AJ5" i="42"/>
  <c r="J5" i="21"/>
  <c r="I5" i="21"/>
  <c r="AJ3" i="2"/>
  <c r="J12" i="20"/>
  <c r="I12" i="20"/>
  <c r="J11" i="20"/>
  <c r="I11" i="20"/>
  <c r="J10" i="20"/>
  <c r="I10" i="20"/>
  <c r="AI8" i="2"/>
  <c r="J9" i="20"/>
  <c r="I9" i="20"/>
  <c r="J8" i="20"/>
  <c r="AI6" i="2"/>
  <c r="I8" i="20"/>
  <c r="J6" i="20"/>
  <c r="AI5" i="42"/>
  <c r="I6" i="20"/>
  <c r="J5" i="20"/>
  <c r="I5" i="20"/>
  <c r="I11" i="19"/>
  <c r="J11" i="19"/>
  <c r="I12" i="19"/>
  <c r="J12" i="19"/>
  <c r="J10" i="19"/>
  <c r="AH8" i="2"/>
  <c r="I10" i="19"/>
  <c r="J9" i="19"/>
  <c r="I9" i="19"/>
  <c r="AH8" i="42"/>
  <c r="AH7" i="2"/>
  <c r="J8" i="19"/>
  <c r="I8" i="19"/>
  <c r="AH7" i="42"/>
  <c r="J6" i="19"/>
  <c r="I6" i="19"/>
  <c r="AH5" i="42"/>
  <c r="J5" i="19"/>
  <c r="I5" i="19"/>
  <c r="AH4" i="42"/>
  <c r="J10" i="18"/>
  <c r="I10" i="18"/>
  <c r="AG8" i="2"/>
  <c r="J9" i="18"/>
  <c r="I9" i="18"/>
  <c r="AG7" i="2"/>
  <c r="J8" i="18"/>
  <c r="AG6" i="2"/>
  <c r="I8" i="18"/>
  <c r="J6" i="18"/>
  <c r="I6" i="18"/>
  <c r="AG5" i="42"/>
  <c r="AG4" i="2"/>
  <c r="J5" i="18"/>
  <c r="I5" i="18"/>
  <c r="AG4" i="42"/>
  <c r="J10" i="16"/>
  <c r="AE8" i="2"/>
  <c r="AE10" i="42"/>
  <c r="I10" i="16"/>
  <c r="J9" i="16"/>
  <c r="AE7" i="2"/>
  <c r="I9" i="16"/>
  <c r="J8" i="16"/>
  <c r="AE6" i="2"/>
  <c r="I8" i="16"/>
  <c r="J6" i="16"/>
  <c r="AE5" i="42"/>
  <c r="I6" i="16"/>
  <c r="J5" i="16"/>
  <c r="AE3" i="2"/>
  <c r="I5" i="16"/>
  <c r="J10" i="14"/>
  <c r="AC8" i="2"/>
  <c r="J9" i="14"/>
  <c r="AC8" i="42"/>
  <c r="J8" i="14"/>
  <c r="AC6" i="2"/>
  <c r="J6" i="14"/>
  <c r="AC4" i="2"/>
  <c r="J5" i="14"/>
  <c r="AC3" i="42"/>
  <c r="I6" i="14"/>
  <c r="I8" i="14"/>
  <c r="I9" i="14"/>
  <c r="I10" i="14"/>
  <c r="AC10" i="42"/>
  <c r="I5" i="14"/>
  <c r="J9" i="13"/>
  <c r="AA7" i="2"/>
  <c r="I5" i="13"/>
  <c r="AA3" i="2"/>
  <c r="I6" i="13"/>
  <c r="AA4" i="2"/>
  <c r="J9" i="9"/>
  <c r="X9" i="42"/>
  <c r="I6" i="9"/>
  <c r="X4" i="2"/>
  <c r="I7" i="9"/>
  <c r="X5" i="2"/>
  <c r="I8" i="9"/>
  <c r="X7" i="42"/>
  <c r="I10" i="9"/>
  <c r="X8" i="2"/>
  <c r="X10" i="42"/>
  <c r="J9" i="12"/>
  <c r="AB9" i="42"/>
  <c r="I10" i="13"/>
  <c r="AA10" i="42"/>
  <c r="I8" i="13"/>
  <c r="AA7" i="42"/>
  <c r="I7" i="13"/>
  <c r="AA6" i="42"/>
  <c r="I10" i="12"/>
  <c r="AB10" i="42"/>
  <c r="I8" i="12"/>
  <c r="AB6" i="2"/>
  <c r="I6" i="12"/>
  <c r="AB4" i="2"/>
  <c r="J5" i="12"/>
  <c r="AB4" i="42"/>
  <c r="J5" i="11"/>
  <c r="Z4" i="42"/>
  <c r="I10" i="11"/>
  <c r="Z8" i="2"/>
  <c r="I9" i="11"/>
  <c r="Z7" i="2"/>
  <c r="I8" i="11"/>
  <c r="Z6" i="2"/>
  <c r="I7" i="11"/>
  <c r="Z5" i="2"/>
  <c r="Z6" i="42"/>
  <c r="I6" i="11"/>
  <c r="Z5" i="42"/>
  <c r="I10" i="10"/>
  <c r="Y10" i="42"/>
  <c r="I6" i="10"/>
  <c r="Y4" i="2"/>
  <c r="I7" i="10"/>
  <c r="Y5" i="2"/>
  <c r="I8" i="10"/>
  <c r="Y7" i="42"/>
  <c r="I9" i="10"/>
  <c r="Y8" i="42"/>
  <c r="I5" i="10"/>
  <c r="Y3" i="2"/>
  <c r="I5" i="9"/>
  <c r="X3" i="42"/>
  <c r="I10" i="8"/>
  <c r="W10" i="42"/>
  <c r="I9" i="8"/>
  <c r="W7" i="2"/>
  <c r="I7" i="8"/>
  <c r="W6" i="42"/>
  <c r="I5" i="8"/>
  <c r="W3" i="42"/>
  <c r="W3" i="2"/>
  <c r="I7" i="7"/>
  <c r="J8" i="7"/>
  <c r="I5" i="7"/>
  <c r="J4" i="7"/>
  <c r="I6" i="6"/>
  <c r="V4" i="2"/>
  <c r="I7" i="6"/>
  <c r="V5" i="2"/>
  <c r="I8" i="6"/>
  <c r="V7" i="42"/>
  <c r="I9" i="6"/>
  <c r="V7" i="2"/>
  <c r="I10" i="6"/>
  <c r="V10" i="42"/>
  <c r="I5" i="6"/>
  <c r="V3" i="2"/>
  <c r="I6" i="1"/>
  <c r="U6" i="42"/>
  <c r="I7" i="1"/>
  <c r="U7" i="42"/>
  <c r="I8" i="1"/>
  <c r="U7" i="2"/>
  <c r="I9" i="1"/>
  <c r="U10" i="42"/>
  <c r="I4" i="1"/>
  <c r="U3" i="2"/>
  <c r="I5" i="4"/>
  <c r="T5" i="42"/>
  <c r="T4" i="2"/>
  <c r="I6" i="4"/>
  <c r="T6" i="42"/>
  <c r="I7" i="4"/>
  <c r="T6" i="2"/>
  <c r="I8" i="4"/>
  <c r="T8" i="42"/>
  <c r="I4" i="4"/>
  <c r="T3" i="2"/>
  <c r="T3" i="42"/>
  <c r="J4" i="5"/>
  <c r="I5" i="5"/>
  <c r="I7" i="5"/>
  <c r="I8" i="5"/>
  <c r="AS8" i="2"/>
  <c r="U6" i="2"/>
  <c r="AB3" i="2"/>
  <c r="AP6" i="2"/>
  <c r="AW5" i="42"/>
  <c r="Y6" i="42"/>
  <c r="AB7" i="42"/>
  <c r="BB7" i="42"/>
  <c r="AE8" i="42"/>
  <c r="BC7" i="2"/>
  <c r="AL4" i="42"/>
  <c r="AX5" i="42"/>
  <c r="AC7" i="42"/>
  <c r="AW11" i="42"/>
  <c r="AB5" i="42"/>
  <c r="AO8" i="2"/>
  <c r="AR8" i="2"/>
  <c r="AY5" i="42"/>
  <c r="V8" i="2"/>
  <c r="AR7" i="2"/>
  <c r="AU3" i="2"/>
  <c r="Y3" i="42"/>
  <c r="U8" i="42"/>
  <c r="AO5" i="42"/>
  <c r="AT7" i="42"/>
  <c r="V6" i="2"/>
  <c r="AV4" i="2"/>
  <c r="BB4" i="2"/>
  <c r="AA3" i="42"/>
  <c r="AA5" i="42"/>
  <c r="AU10" i="42"/>
  <c r="Y8" i="2"/>
  <c r="AC3" i="2"/>
  <c r="BA8" i="2"/>
  <c r="BC5" i="42"/>
  <c r="T5" i="2"/>
  <c r="Y7" i="2"/>
  <c r="AN7" i="2"/>
  <c r="AS3" i="2"/>
  <c r="AR4" i="42"/>
  <c r="AA6" i="2"/>
  <c r="AV4" i="42"/>
  <c r="BC6" i="2"/>
  <c r="BA5" i="42"/>
  <c r="AG7" i="42"/>
  <c r="AJ7" i="2"/>
  <c r="U3" i="42"/>
  <c r="AH6" i="2"/>
  <c r="AJ8" i="2"/>
  <c r="AK11" i="42"/>
  <c r="AL11" i="42"/>
  <c r="AP3" i="2"/>
  <c r="AP10" i="42"/>
  <c r="AR10" i="2"/>
  <c r="AB7" i="2"/>
  <c r="AU12" i="42"/>
  <c r="AX6" i="2"/>
  <c r="BA7" i="42"/>
  <c r="BA12" i="42"/>
  <c r="AH4" i="2"/>
  <c r="AI7" i="42"/>
  <c r="X5" i="42"/>
  <c r="AC7" i="2"/>
  <c r="BB7" i="2"/>
  <c r="Z7" i="42"/>
  <c r="AZ11" i="42"/>
  <c r="BB11" i="42"/>
  <c r="Z3" i="2"/>
  <c r="AE7" i="42"/>
  <c r="AU9" i="2"/>
  <c r="V3" i="42"/>
  <c r="T7" i="2"/>
  <c r="X7" i="2"/>
  <c r="AZ6" i="2"/>
  <c r="AX12" i="42"/>
  <c r="W8" i="42"/>
  <c r="Z8" i="42"/>
  <c r="AH3" i="2"/>
  <c r="AI4" i="2"/>
  <c r="AJ7" i="42"/>
  <c r="AM3" i="2"/>
  <c r="AN4" i="42"/>
  <c r="AQ3" i="2"/>
  <c r="BC12" i="42"/>
  <c r="W8" i="2"/>
  <c r="Z10" i="42"/>
  <c r="AH10" i="42"/>
  <c r="AK4" i="42"/>
  <c r="AV11" i="42"/>
  <c r="AS12" i="42"/>
  <c r="AN5" i="42"/>
  <c r="AY7" i="42"/>
  <c r="AT11" i="42"/>
  <c r="BA9" i="2"/>
  <c r="AQ7" i="42"/>
  <c r="AQ6" i="2"/>
  <c r="AU7" i="42"/>
  <c r="Z4" i="2"/>
  <c r="AA8" i="2"/>
  <c r="AG10" i="42"/>
  <c r="AX3" i="2"/>
  <c r="AS7" i="42"/>
  <c r="AP8" i="42"/>
  <c r="AS5" i="42"/>
  <c r="AL6" i="2"/>
  <c r="T7" i="42"/>
  <c r="AY9" i="2"/>
  <c r="AZ4" i="2"/>
  <c r="U8" i="2"/>
  <c r="V8" i="42"/>
  <c r="AL10" i="42"/>
  <c r="AM10" i="42"/>
  <c r="AT8" i="2"/>
  <c r="U5" i="2"/>
  <c r="AW7" i="42"/>
  <c r="AX8" i="2"/>
  <c r="X3" i="2"/>
  <c r="AR9" i="2"/>
  <c r="V5" i="42"/>
  <c r="AC5" i="42"/>
  <c r="AK5" i="42"/>
  <c r="AL5" i="42"/>
  <c r="AM4" i="2"/>
  <c r="Y6" i="2"/>
  <c r="AT4" i="2"/>
  <c r="AU5" i="42"/>
  <c r="AY10" i="2"/>
  <c r="BB10" i="2"/>
  <c r="AP12" i="42"/>
  <c r="AL7" i="2"/>
  <c r="AM6" i="2"/>
  <c r="W5" i="2"/>
  <c r="AE3" i="42"/>
  <c r="AJ4" i="42"/>
  <c r="AW12" i="42"/>
  <c r="AM9" i="42"/>
  <c r="AJ4" i="2"/>
  <c r="V6" i="42"/>
  <c r="AM9" i="2"/>
  <c r="AA5" i="2"/>
  <c r="X6" i="2"/>
  <c r="AG9" i="42"/>
  <c r="AO7" i="42"/>
  <c r="AW7" i="2"/>
  <c r="AN6" i="2"/>
  <c r="AE4" i="2"/>
  <c r="AB8" i="2"/>
  <c r="X6" i="42"/>
  <c r="AV8" i="2"/>
  <c r="AA9" i="42"/>
  <c r="AT10" i="2"/>
  <c r="Y5" i="42"/>
  <c r="AG3" i="2"/>
  <c r="AI10" i="42"/>
  <c r="AK10" i="2"/>
  <c r="AL12" i="42"/>
  <c r="BA7" i="2"/>
  <c r="BB10" i="42"/>
  <c r="AW10" i="42"/>
</calcChain>
</file>

<file path=xl/sharedStrings.xml><?xml version="1.0" encoding="utf-8"?>
<sst xmlns="http://schemas.openxmlformats.org/spreadsheetml/2006/main" count="3671" uniqueCount="96">
  <si>
    <t>Nº</t>
  </si>
  <si>
    <t>Nombre de Pozo</t>
  </si>
  <si>
    <t>Lon</t>
  </si>
  <si>
    <t>Lat</t>
  </si>
  <si>
    <t>Br (m)</t>
  </si>
  <si>
    <t>N.E.</t>
  </si>
  <si>
    <t>N.D.</t>
  </si>
  <si>
    <t>Fecha</t>
  </si>
  <si>
    <t>Pozo 1 Asada Quirimán</t>
  </si>
  <si>
    <t>Oscar García</t>
  </si>
  <si>
    <t>Vianey Guevara</t>
  </si>
  <si>
    <t>Pozo Asada La Y Griega</t>
  </si>
  <si>
    <t>Monitoreo Cuenca Quirimán</t>
  </si>
  <si>
    <t>N.</t>
  </si>
  <si>
    <t>Pozo</t>
  </si>
  <si>
    <t>Tipo</t>
  </si>
  <si>
    <t>Este</t>
  </si>
  <si>
    <t>Norte</t>
  </si>
  <si>
    <t>m.s.n.m.</t>
  </si>
  <si>
    <t>Brocal</t>
  </si>
  <si>
    <t>Profundidad (m)</t>
  </si>
  <si>
    <t>Nivel E (m)</t>
  </si>
  <si>
    <t>Nivel D (m)</t>
  </si>
  <si>
    <t>#1 Asada Quiriman</t>
  </si>
  <si>
    <t>P</t>
  </si>
  <si>
    <t>#2 Asada Quiriman</t>
  </si>
  <si>
    <t>Frente escuela Quiriman</t>
  </si>
  <si>
    <t>E</t>
  </si>
  <si>
    <t>Asada La Y Griega</t>
  </si>
  <si>
    <t>Casa Abandonada</t>
  </si>
  <si>
    <t>-</t>
  </si>
  <si>
    <t xml:space="preserve">Datos del pozo </t>
  </si>
  <si>
    <t xml:space="preserve">Nombre </t>
  </si>
  <si>
    <t xml:space="preserve">Tipo </t>
  </si>
  <si>
    <t>Latitud</t>
  </si>
  <si>
    <t>Longitud</t>
  </si>
  <si>
    <t>Altitud sobre nivel de Mar</t>
  </si>
  <si>
    <t>Profundidad de pozo (m)</t>
  </si>
  <si>
    <t>Brocal (m)</t>
  </si>
  <si>
    <t>sd</t>
  </si>
  <si>
    <t>No bajó la sonda</t>
  </si>
  <si>
    <t>Porton cerrado</t>
  </si>
  <si>
    <t xml:space="preserve">Gráficos del nivel estático de todo el periodo                monitoreado </t>
  </si>
  <si>
    <t>Gráficos del nivel estático comparando diferente años monitoreados</t>
  </si>
  <si>
    <t>MONITOREO ACUÍFERO QUIRIMAN</t>
  </si>
  <si>
    <t>Sin acceso</t>
  </si>
  <si>
    <t>Sin dato</t>
  </si>
  <si>
    <t>Rafael Barrantes perforado</t>
  </si>
  <si>
    <t>Rafael Barrantes escavado</t>
  </si>
  <si>
    <t>sin dato</t>
  </si>
  <si>
    <t>Cerrado con llave</t>
  </si>
  <si>
    <t>ASADA no disponible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</si>
  <si>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</si>
  <si>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</si>
  <si>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</si>
  <si>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</si>
  <si>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</si>
  <si>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</si>
  <si>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</si>
  <si>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</si>
  <si>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</si>
  <si>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</si>
  <si>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</si>
  <si>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</si>
  <si>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Tapado</t>
  </si>
  <si>
    <t>cerrado</t>
  </si>
  <si>
    <t>sonda no marca</t>
  </si>
  <si>
    <t>sin acceso</t>
  </si>
  <si>
    <t>no estaba dueño</t>
  </si>
  <si>
    <t>dueño no estaba</t>
  </si>
  <si>
    <t>sonda no bajo de 50 m</t>
  </si>
  <si>
    <t>camino cerrado</t>
  </si>
  <si>
    <t>seco</t>
  </si>
  <si>
    <t>Sonda no marca</t>
  </si>
  <si>
    <t>sonda no pasó más de 30, no marcó</t>
  </si>
  <si>
    <t>No se encontraron</t>
  </si>
  <si>
    <t>Sonda no pasa los 30 m</t>
  </si>
  <si>
    <t xml:space="preserve">*** No está señor. </t>
  </si>
  <si>
    <t>sonda no marco</t>
  </si>
  <si>
    <t>Dueños no estaban</t>
  </si>
  <si>
    <t>Sonda no marca a los 30 m</t>
  </si>
  <si>
    <t>Dueño no estaba</t>
  </si>
  <si>
    <t>Observaciones</t>
  </si>
  <si>
    <t>Orden</t>
  </si>
  <si>
    <t>Corral de madera</t>
  </si>
  <si>
    <t>Casa verde</t>
  </si>
  <si>
    <t>cruzando quebrada</t>
  </si>
  <si>
    <t>Casa de madera</t>
  </si>
  <si>
    <t>brocal blanco pvc</t>
  </si>
  <si>
    <t>Caseta azul asada</t>
  </si>
  <si>
    <t>pedir llave pulperia Caseta en corral</t>
  </si>
  <si>
    <t>Sonda no baja</t>
  </si>
  <si>
    <t>sin acceso rio crecido</t>
  </si>
  <si>
    <t>Sonda no bajó en el pozo</t>
  </si>
  <si>
    <t>17/84/2024</t>
  </si>
  <si>
    <t>No se lograron localizar llaves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</si>
</sst>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4" x14ac:knownFonts="1">
    <font>
      <sz val="10"/>
      <name val="Arial"/>
      <family val="2"/>
    </font>
    <font>
      <sz val="12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Times New Roman"/>
      <family val="1"/>
      <charset val="1"/>
    </font>
    <font>
      <b/>
      <sz val="11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10"/>
      <color rgb="FF00B0F0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17" fontId="5" fillId="3" borderId="1" xfId="1" applyNumberFormat="1" applyFont="1" applyFill="1" applyBorder="1" applyAlignment="1">
      <alignment horizontal="center" vertical="center"/>
    </xf>
    <xf numFmtId="17" fontId="5" fillId="4" borderId="1" xfId="1" applyNumberFormat="1" applyFont="1" applyFill="1" applyBorder="1" applyAlignment="1">
      <alignment horizontal="center" vertical="center"/>
    </xf>
    <xf numFmtId="0" fontId="0" fillId="0" borderId="1" xfId="0" applyBorder="1"/>
    <xf numFmtId="2" fontId="3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2" fontId="9" fillId="0" borderId="2" xfId="0" applyNumberFormat="1" applyFont="1" applyBorder="1" applyAlignment="1">
      <alignment horizontal="center"/>
    </xf>
    <xf numFmtId="164" fontId="9" fillId="0" borderId="2" xfId="0" applyNumberFormat="1" applyFont="1" applyBorder="1"/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" fontId="5" fillId="5" borderId="1" xfId="1" applyNumberFormat="1" applyFont="1" applyFill="1" applyBorder="1" applyAlignment="1">
      <alignment horizontal="center" vertical="center"/>
    </xf>
    <xf numFmtId="17" fontId="5" fillId="6" borderId="1" xfId="1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9" fillId="0" borderId="0" xfId="0" applyFont="1"/>
    <xf numFmtId="0" fontId="9" fillId="0" borderId="1" xfId="0" applyFont="1" applyBorder="1"/>
    <xf numFmtId="17" fontId="5" fillId="7" borderId="1" xfId="1" applyNumberFormat="1" applyFont="1" applyFill="1" applyBorder="1" applyAlignment="1">
      <alignment horizontal="center" vertical="center"/>
    </xf>
    <xf numFmtId="0" fontId="12" fillId="0" borderId="0" xfId="0" applyFont="1"/>
    <xf numFmtId="2" fontId="0" fillId="0" borderId="1" xfId="0" applyNumberFormat="1" applyBorder="1" applyAlignment="1">
      <alignment horizontal="center" vertical="center" wrapText="1"/>
    </xf>
    <xf numFmtId="17" fontId="5" fillId="8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5" borderId="0" xfId="0" applyFont="1" applyFill="1"/>
    <xf numFmtId="17" fontId="5" fillId="9" borderId="1" xfId="1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2" fontId="0" fillId="0" borderId="29" xfId="0" applyNumberFormat="1" applyBorder="1" applyAlignment="1">
      <alignment vertical="center" wrapText="1"/>
    </xf>
    <xf numFmtId="2" fontId="0" fillId="0" borderId="30" xfId="0" applyNumberForma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2" fontId="0" fillId="0" borderId="29" xfId="0" applyNumberFormat="1" applyBorder="1" applyAlignment="1">
      <alignment horizontal="center" vertical="center" wrapText="1"/>
    </xf>
    <xf numFmtId="2" fontId="0" fillId="0" borderId="30" xfId="0" applyNumberForma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Normal" xfId="0" builtinId="0"/>
    <cellStyle name="Normal_monitoreo de niveles Hua-Tam 2004-200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theme" Target="theme/theme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Quiriman #1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gráfico'!$T$1:$AE$1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gráfico'!$T$3:$AE$3</c:f>
              <c:numCache>
                <c:formatCode>General</c:formatCode>
                <c:ptCount val="12"/>
                <c:pt idx="0">
                  <c:v>12.780000000000001</c:v>
                </c:pt>
                <c:pt idx="1">
                  <c:v>3.4299999999999997</c:v>
                </c:pt>
                <c:pt idx="2">
                  <c:v>14.440000000000001</c:v>
                </c:pt>
                <c:pt idx="3">
                  <c:v>15.14</c:v>
                </c:pt>
                <c:pt idx="4">
                  <c:v>14.110000000000001</c:v>
                </c:pt>
                <c:pt idx="5">
                  <c:v>14.540000000000001</c:v>
                </c:pt>
                <c:pt idx="7">
                  <c:v>12.74</c:v>
                </c:pt>
                <c:pt idx="9">
                  <c:v>13.280000000000001</c:v>
                </c:pt>
                <c:pt idx="11">
                  <c:v>13.88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86-4D65-A1AB-117977667A5E}"/>
            </c:ext>
          </c:extLst>
        </c:ser>
        <c:ser>
          <c:idx val="4"/>
          <c:order val="1"/>
          <c:tx>
            <c:strRef>
              <c:f>'Datos gráfico'!$AF$1:$AQ$1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gráfico'!$AF$3:$AQ$3</c:f>
              <c:numCache>
                <c:formatCode>General</c:formatCode>
                <c:ptCount val="12"/>
                <c:pt idx="9">
                  <c:v>11.190000000000001</c:v>
                </c:pt>
                <c:pt idx="10">
                  <c:v>11.540000000000001</c:v>
                </c:pt>
                <c:pt idx="11">
                  <c:v>11.810000000000002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86-4D65-A1AB-117977667A5E}"/>
            </c:ext>
          </c:extLst>
        </c:ser>
        <c:ser>
          <c:idx val="5"/>
          <c:order val="2"/>
          <c:tx>
            <c:strRef>
              <c:f>'Datos gráfico'!$AR$1:$BC$1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gráfico'!$AR$3:$BC$3</c:f>
              <c:numCache>
                <c:formatCode>General</c:formatCode>
                <c:ptCount val="12"/>
                <c:pt idx="3">
                  <c:v>17.330000000000002</c:v>
                </c:pt>
                <c:pt idx="6">
                  <c:v>14.13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86-4D65-A1AB-117977667A5E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gráfico'!$BD$3:$BO$3</c:f>
              <c:numCache>
                <c:formatCode>General</c:formatCode>
                <c:ptCount val="12"/>
                <c:pt idx="1">
                  <c:v>15.47</c:v>
                </c:pt>
                <c:pt idx="4">
                  <c:v>16.400000000000002</c:v>
                </c:pt>
                <c:pt idx="6">
                  <c:v>16.3</c:v>
                </c:pt>
                <c:pt idx="7">
                  <c:v>15.030000000000001</c:v>
                </c:pt>
                <c:pt idx="8">
                  <c:v>14.08</c:v>
                </c:pt>
                <c:pt idx="10">
                  <c:v>10.91</c:v>
                </c:pt>
                <c:pt idx="11">
                  <c:v>12.030000000000001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86-4D65-A1AB-117977667A5E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gráfico'!$BP$3:$CA$3</c:f>
              <c:numCache>
                <c:formatCode>General</c:formatCode>
                <c:ptCount val="12"/>
                <c:pt idx="0">
                  <c:v>15.06</c:v>
                </c:pt>
                <c:pt idx="3">
                  <c:v>11.440000000000001</c:v>
                </c:pt>
                <c:pt idx="6">
                  <c:v>13.81</c:v>
                </c:pt>
                <c:pt idx="7">
                  <c:v>14.97</c:v>
                </c:pt>
                <c:pt idx="8">
                  <c:v>11.530000000000001</c:v>
                </c:pt>
                <c:pt idx="10">
                  <c:v>10.860000000000001</c:v>
                </c:pt>
                <c:pt idx="11">
                  <c:v>11.430000000000001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86-4D65-A1AB-117977667A5E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gráfico'!$CB$3:$CM$3</c:f>
              <c:numCache>
                <c:formatCode>General</c:formatCode>
                <c:ptCount val="12"/>
                <c:pt idx="1">
                  <c:v>12.860000000000001</c:v>
                </c:pt>
                <c:pt idx="2">
                  <c:v>12.64</c:v>
                </c:pt>
                <c:pt idx="3">
                  <c:v>16.93</c:v>
                </c:pt>
                <c:pt idx="5">
                  <c:v>15.58</c:v>
                </c:pt>
                <c:pt idx="7">
                  <c:v>12.49</c:v>
                </c:pt>
                <c:pt idx="8">
                  <c:v>11.65</c:v>
                </c:pt>
                <c:pt idx="10">
                  <c:v>11.82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86-4D65-A1AB-117977667A5E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gráfico'!$CN$3:$CY$3</c:f>
              <c:numCache>
                <c:formatCode>General</c:formatCode>
                <c:ptCount val="12"/>
                <c:pt idx="1">
                  <c:v>15.86</c:v>
                </c:pt>
                <c:pt idx="2">
                  <c:v>14.72</c:v>
                </c:pt>
                <c:pt idx="3">
                  <c:v>15.58</c:v>
                </c:pt>
                <c:pt idx="4">
                  <c:v>17.7</c:v>
                </c:pt>
                <c:pt idx="5">
                  <c:v>11.770000000000001</c:v>
                </c:pt>
                <c:pt idx="6">
                  <c:v>13.350000000000001</c:v>
                </c:pt>
                <c:pt idx="7">
                  <c:v>11.42</c:v>
                </c:pt>
                <c:pt idx="8">
                  <c:v>11.450000000000001</c:v>
                </c:pt>
                <c:pt idx="9">
                  <c:v>11.34</c:v>
                </c:pt>
                <c:pt idx="10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1D-4839-8AE2-95E3C1A2CA0F}"/>
            </c:ext>
          </c:extLst>
        </c:ser>
        <c:ser>
          <c:idx val="7"/>
          <c:order val="7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gráfico'!$CZ$3:$DK$3</c:f>
              <c:numCache>
                <c:formatCode>General</c:formatCode>
                <c:ptCount val="12"/>
                <c:pt idx="2">
                  <c:v>14.31</c:v>
                </c:pt>
                <c:pt idx="7">
                  <c:v>14.74</c:v>
                </c:pt>
                <c:pt idx="8">
                  <c:v>15.64</c:v>
                </c:pt>
                <c:pt idx="9">
                  <c:v>11.850000000000001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6D-4539-9030-D70D00AF4C57}"/>
            </c:ext>
          </c:extLst>
        </c:ser>
        <c:ser>
          <c:idx val="8"/>
          <c:order val="8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gráfico'!$DL$3:$DW$3</c:f>
              <c:numCache>
                <c:formatCode>General</c:formatCode>
                <c:ptCount val="12"/>
                <c:pt idx="0">
                  <c:v>14.47</c:v>
                </c:pt>
                <c:pt idx="1">
                  <c:v>13.110000000000001</c:v>
                </c:pt>
                <c:pt idx="2">
                  <c:v>13.110000000000001</c:v>
                </c:pt>
                <c:pt idx="5">
                  <c:v>14.16</c:v>
                </c:pt>
                <c:pt idx="6">
                  <c:v>11.940000000000001</c:v>
                </c:pt>
                <c:pt idx="7">
                  <c:v>11.57</c:v>
                </c:pt>
                <c:pt idx="11">
                  <c:v>11.64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A4-4EFE-920E-FDD222329921}"/>
            </c:ext>
          </c:extLst>
        </c:ser>
        <c:ser>
          <c:idx val="9"/>
          <c:order val="9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gráfico'!$DX$3:$EI$3</c:f>
              <c:numCache>
                <c:formatCode>General</c:formatCode>
                <c:ptCount val="12"/>
                <c:pt idx="0">
                  <c:v>12.440000000000001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57-4D15-BD8A-AD41B4C2F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6272"/>
        <c:axId val="1"/>
      </c:lineChart>
      <c:catAx>
        <c:axId val="14805162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6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078036103475231"/>
          <c:y val="0.22294911217361935"/>
          <c:w val="0.12397148581279412"/>
          <c:h val="0.7319102042267290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Quiriman #1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gráfico'!$T$3:$EA$3</c:f>
              <c:numCache>
                <c:formatCode>General</c:formatCode>
                <c:ptCount val="112"/>
                <c:pt idx="0">
                  <c:v>12.780000000000001</c:v>
                </c:pt>
                <c:pt idx="1">
                  <c:v>3.4299999999999997</c:v>
                </c:pt>
                <c:pt idx="2">
                  <c:v>14.440000000000001</c:v>
                </c:pt>
                <c:pt idx="3">
                  <c:v>15.14</c:v>
                </c:pt>
                <c:pt idx="4">
                  <c:v>14.110000000000001</c:v>
                </c:pt>
                <c:pt idx="5">
                  <c:v>14.540000000000001</c:v>
                </c:pt>
                <c:pt idx="7">
                  <c:v>12.74</c:v>
                </c:pt>
                <c:pt idx="9">
                  <c:v>13.280000000000001</c:v>
                </c:pt>
                <c:pt idx="11">
                  <c:v>13.88</c:v>
                </c:pt>
                <c:pt idx="21">
                  <c:v>11.190000000000001</c:v>
                </c:pt>
                <c:pt idx="22">
                  <c:v>11.540000000000001</c:v>
                </c:pt>
                <c:pt idx="23">
                  <c:v>11.810000000000002</c:v>
                </c:pt>
                <c:pt idx="27">
                  <c:v>17.330000000000002</c:v>
                </c:pt>
                <c:pt idx="30">
                  <c:v>14.13</c:v>
                </c:pt>
                <c:pt idx="37">
                  <c:v>15.47</c:v>
                </c:pt>
                <c:pt idx="40">
                  <c:v>16.400000000000002</c:v>
                </c:pt>
                <c:pt idx="42">
                  <c:v>16.3</c:v>
                </c:pt>
                <c:pt idx="43">
                  <c:v>15.030000000000001</c:v>
                </c:pt>
                <c:pt idx="44">
                  <c:v>14.08</c:v>
                </c:pt>
                <c:pt idx="46">
                  <c:v>10.91</c:v>
                </c:pt>
                <c:pt idx="47">
                  <c:v>12.030000000000001</c:v>
                </c:pt>
                <c:pt idx="48">
                  <c:v>15.06</c:v>
                </c:pt>
                <c:pt idx="51">
                  <c:v>11.440000000000001</c:v>
                </c:pt>
                <c:pt idx="54">
                  <c:v>13.81</c:v>
                </c:pt>
                <c:pt idx="55">
                  <c:v>14.97</c:v>
                </c:pt>
                <c:pt idx="56">
                  <c:v>11.530000000000001</c:v>
                </c:pt>
                <c:pt idx="58">
                  <c:v>10.860000000000001</c:v>
                </c:pt>
                <c:pt idx="59">
                  <c:v>11.430000000000001</c:v>
                </c:pt>
                <c:pt idx="61">
                  <c:v>12.860000000000001</c:v>
                </c:pt>
                <c:pt idx="62">
                  <c:v>12.64</c:v>
                </c:pt>
                <c:pt idx="63">
                  <c:v>16.93</c:v>
                </c:pt>
                <c:pt idx="65">
                  <c:v>15.58</c:v>
                </c:pt>
                <c:pt idx="67">
                  <c:v>12.49</c:v>
                </c:pt>
                <c:pt idx="68">
                  <c:v>11.65</c:v>
                </c:pt>
                <c:pt idx="70">
                  <c:v>11.82</c:v>
                </c:pt>
                <c:pt idx="73">
                  <c:v>15.86</c:v>
                </c:pt>
                <c:pt idx="74">
                  <c:v>14.72</c:v>
                </c:pt>
                <c:pt idx="75">
                  <c:v>15.58</c:v>
                </c:pt>
                <c:pt idx="76">
                  <c:v>17.7</c:v>
                </c:pt>
                <c:pt idx="77">
                  <c:v>11.770000000000001</c:v>
                </c:pt>
                <c:pt idx="78">
                  <c:v>13.350000000000001</c:v>
                </c:pt>
                <c:pt idx="79">
                  <c:v>11.42</c:v>
                </c:pt>
                <c:pt idx="80">
                  <c:v>11.450000000000001</c:v>
                </c:pt>
                <c:pt idx="81">
                  <c:v>11.34</c:v>
                </c:pt>
                <c:pt idx="82">
                  <c:v>11</c:v>
                </c:pt>
                <c:pt idx="86">
                  <c:v>14.31</c:v>
                </c:pt>
                <c:pt idx="91">
                  <c:v>14.74</c:v>
                </c:pt>
                <c:pt idx="92">
                  <c:v>15.64</c:v>
                </c:pt>
                <c:pt idx="93">
                  <c:v>11.850000000000001</c:v>
                </c:pt>
                <c:pt idx="96">
                  <c:v>14.47</c:v>
                </c:pt>
                <c:pt idx="97">
                  <c:v>13.110000000000001</c:v>
                </c:pt>
                <c:pt idx="98">
                  <c:v>13.110000000000001</c:v>
                </c:pt>
                <c:pt idx="101">
                  <c:v>14.16</c:v>
                </c:pt>
                <c:pt idx="102">
                  <c:v>11.940000000000001</c:v>
                </c:pt>
                <c:pt idx="103">
                  <c:v>11.57</c:v>
                </c:pt>
                <c:pt idx="107">
                  <c:v>11.64</c:v>
                </c:pt>
                <c:pt idx="108">
                  <c:v>12.440000000000001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8D-469C-8869-A0B8CB8F8E90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gráfico'!$T$4:$EA$4</c:f>
              <c:numCache>
                <c:formatCode>General</c:formatCode>
                <c:ptCount val="112"/>
                <c:pt idx="6">
                  <c:v>15.270000000000001</c:v>
                </c:pt>
                <c:pt idx="8">
                  <c:v>13.75</c:v>
                </c:pt>
                <c:pt idx="13">
                  <c:v>14.89</c:v>
                </c:pt>
                <c:pt idx="14">
                  <c:v>19.13</c:v>
                </c:pt>
                <c:pt idx="16">
                  <c:v>16.71</c:v>
                </c:pt>
                <c:pt idx="17">
                  <c:v>13.770000000000001</c:v>
                </c:pt>
                <c:pt idx="18">
                  <c:v>13.4</c:v>
                </c:pt>
                <c:pt idx="19">
                  <c:v>13.55</c:v>
                </c:pt>
                <c:pt idx="20">
                  <c:v>12.860000000000001</c:v>
                </c:pt>
                <c:pt idx="24">
                  <c:v>14.56</c:v>
                </c:pt>
                <c:pt idx="25">
                  <c:v>15.57</c:v>
                </c:pt>
                <c:pt idx="28">
                  <c:v>19.690000000000001</c:v>
                </c:pt>
                <c:pt idx="36">
                  <c:v>14.8</c:v>
                </c:pt>
                <c:pt idx="38">
                  <c:v>16.91</c:v>
                </c:pt>
                <c:pt idx="39">
                  <c:v>18.57</c:v>
                </c:pt>
                <c:pt idx="41">
                  <c:v>19.060000000000002</c:v>
                </c:pt>
                <c:pt idx="45">
                  <c:v>13.370000000000001</c:v>
                </c:pt>
                <c:pt idx="49">
                  <c:v>27.85</c:v>
                </c:pt>
                <c:pt idx="50">
                  <c:v>17.28</c:v>
                </c:pt>
                <c:pt idx="52">
                  <c:v>20.99</c:v>
                </c:pt>
                <c:pt idx="53">
                  <c:v>20.05</c:v>
                </c:pt>
                <c:pt idx="57">
                  <c:v>22.240000000000002</c:v>
                </c:pt>
                <c:pt idx="60">
                  <c:v>14.4</c:v>
                </c:pt>
                <c:pt idx="64">
                  <c:v>18.53</c:v>
                </c:pt>
                <c:pt idx="66">
                  <c:v>15.020000000000001</c:v>
                </c:pt>
                <c:pt idx="69">
                  <c:v>13.620000000000001</c:v>
                </c:pt>
                <c:pt idx="71">
                  <c:v>13.620000000000001</c:v>
                </c:pt>
                <c:pt idx="72">
                  <c:v>15.21</c:v>
                </c:pt>
                <c:pt idx="83">
                  <c:v>14.280000000000001</c:v>
                </c:pt>
                <c:pt idx="84">
                  <c:v>14.930000000000001</c:v>
                </c:pt>
                <c:pt idx="85">
                  <c:v>15.8</c:v>
                </c:pt>
                <c:pt idx="87">
                  <c:v>17.78</c:v>
                </c:pt>
                <c:pt idx="88">
                  <c:v>19.87</c:v>
                </c:pt>
                <c:pt idx="90">
                  <c:v>17.970000000000002</c:v>
                </c:pt>
                <c:pt idx="94">
                  <c:v>11.870000000000001</c:v>
                </c:pt>
                <c:pt idx="95">
                  <c:v>14.3</c:v>
                </c:pt>
                <c:pt idx="99">
                  <c:v>17.8</c:v>
                </c:pt>
                <c:pt idx="100">
                  <c:v>15.93</c:v>
                </c:pt>
                <c:pt idx="104">
                  <c:v>13.9</c:v>
                </c:pt>
                <c:pt idx="106">
                  <c:v>13.46</c:v>
                </c:pt>
                <c:pt idx="109">
                  <c:v>15.360000000000001</c:v>
                </c:pt>
                <c:pt idx="110">
                  <c:v>16.190000000000001</c:v>
                </c:pt>
                <c:pt idx="111">
                  <c:v>17.400000000000002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8D-469C-8869-A0B8CB8F8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5440"/>
        <c:axId val="1"/>
      </c:lineChart>
      <c:catAx>
        <c:axId val="148051544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29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5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Quiriman #2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gráfico'!$T$5:$EA$5</c:f>
              <c:numCache>
                <c:formatCode>General</c:formatCode>
                <c:ptCount val="112"/>
                <c:pt idx="0">
                  <c:v>2.85</c:v>
                </c:pt>
                <c:pt idx="2">
                  <c:v>3.97</c:v>
                </c:pt>
                <c:pt idx="4">
                  <c:v>4.75</c:v>
                </c:pt>
                <c:pt idx="5">
                  <c:v>3.7899999999999996</c:v>
                </c:pt>
                <c:pt idx="6">
                  <c:v>2.99</c:v>
                </c:pt>
                <c:pt idx="7">
                  <c:v>2.56</c:v>
                </c:pt>
                <c:pt idx="8">
                  <c:v>1.8599999999999999</c:v>
                </c:pt>
                <c:pt idx="9">
                  <c:v>1.62</c:v>
                </c:pt>
                <c:pt idx="11">
                  <c:v>1.8599999999999999</c:v>
                </c:pt>
                <c:pt idx="13">
                  <c:v>2.42</c:v>
                </c:pt>
                <c:pt idx="14">
                  <c:v>3.29</c:v>
                </c:pt>
                <c:pt idx="15">
                  <c:v>5.8800000000000008</c:v>
                </c:pt>
                <c:pt idx="16">
                  <c:v>3.23</c:v>
                </c:pt>
                <c:pt idx="17">
                  <c:v>1.7799999999999998</c:v>
                </c:pt>
                <c:pt idx="18">
                  <c:v>1.65</c:v>
                </c:pt>
                <c:pt idx="19">
                  <c:v>1.7200000000000002</c:v>
                </c:pt>
                <c:pt idx="20">
                  <c:v>1.27</c:v>
                </c:pt>
                <c:pt idx="21">
                  <c:v>1.3800000000000001</c:v>
                </c:pt>
                <c:pt idx="22">
                  <c:v>1.65</c:v>
                </c:pt>
                <c:pt idx="23">
                  <c:v>1.8599999999999999</c:v>
                </c:pt>
                <c:pt idx="24">
                  <c:v>2.16</c:v>
                </c:pt>
                <c:pt idx="25">
                  <c:v>2.67</c:v>
                </c:pt>
                <c:pt idx="26">
                  <c:v>3.37</c:v>
                </c:pt>
                <c:pt idx="27">
                  <c:v>4.0500000000000007</c:v>
                </c:pt>
                <c:pt idx="28">
                  <c:v>4.57</c:v>
                </c:pt>
                <c:pt idx="29">
                  <c:v>4.6199999999999992</c:v>
                </c:pt>
                <c:pt idx="30">
                  <c:v>4.6199999999999992</c:v>
                </c:pt>
                <c:pt idx="31">
                  <c:v>2.5</c:v>
                </c:pt>
                <c:pt idx="32">
                  <c:v>2.48</c:v>
                </c:pt>
                <c:pt idx="33">
                  <c:v>1.19</c:v>
                </c:pt>
                <c:pt idx="34">
                  <c:v>1.77</c:v>
                </c:pt>
                <c:pt idx="35">
                  <c:v>0.95</c:v>
                </c:pt>
                <c:pt idx="36">
                  <c:v>2.39</c:v>
                </c:pt>
                <c:pt idx="37">
                  <c:v>3.0100000000000002</c:v>
                </c:pt>
                <c:pt idx="38">
                  <c:v>3.89</c:v>
                </c:pt>
                <c:pt idx="39">
                  <c:v>4.41</c:v>
                </c:pt>
                <c:pt idx="40">
                  <c:v>4.8000000000000007</c:v>
                </c:pt>
                <c:pt idx="41">
                  <c:v>5.1199999999999992</c:v>
                </c:pt>
                <c:pt idx="42">
                  <c:v>4.9000000000000004</c:v>
                </c:pt>
                <c:pt idx="43">
                  <c:v>4.76</c:v>
                </c:pt>
                <c:pt idx="44">
                  <c:v>3.9600000000000004</c:v>
                </c:pt>
                <c:pt idx="45">
                  <c:v>1.52</c:v>
                </c:pt>
                <c:pt idx="46">
                  <c:v>1.83</c:v>
                </c:pt>
                <c:pt idx="47">
                  <c:v>2.04</c:v>
                </c:pt>
                <c:pt idx="48">
                  <c:v>2.4300000000000002</c:v>
                </c:pt>
                <c:pt idx="49">
                  <c:v>3.09</c:v>
                </c:pt>
                <c:pt idx="50">
                  <c:v>3.7899999999999996</c:v>
                </c:pt>
                <c:pt idx="52">
                  <c:v>5.47</c:v>
                </c:pt>
                <c:pt idx="53">
                  <c:v>5.1199999999999992</c:v>
                </c:pt>
                <c:pt idx="54">
                  <c:v>3.15</c:v>
                </c:pt>
                <c:pt idx="55">
                  <c:v>1.87</c:v>
                </c:pt>
                <c:pt idx="56">
                  <c:v>1.7100000000000013</c:v>
                </c:pt>
                <c:pt idx="57">
                  <c:v>1.5299999999999998</c:v>
                </c:pt>
                <c:pt idx="58">
                  <c:v>1.3</c:v>
                </c:pt>
                <c:pt idx="59">
                  <c:v>1.6600000000000001</c:v>
                </c:pt>
                <c:pt idx="60">
                  <c:v>2.0100000000000002</c:v>
                </c:pt>
                <c:pt idx="61">
                  <c:v>2.4500000000000002</c:v>
                </c:pt>
                <c:pt idx="62">
                  <c:v>3.1</c:v>
                </c:pt>
                <c:pt idx="63">
                  <c:v>4.49</c:v>
                </c:pt>
                <c:pt idx="64">
                  <c:v>4.1199999999999992</c:v>
                </c:pt>
                <c:pt idx="65">
                  <c:v>3.9200000000000004</c:v>
                </c:pt>
                <c:pt idx="66">
                  <c:v>2.2600000000000002</c:v>
                </c:pt>
                <c:pt idx="67">
                  <c:v>2.02</c:v>
                </c:pt>
                <c:pt idx="68">
                  <c:v>1.6400000000000001</c:v>
                </c:pt>
                <c:pt idx="69">
                  <c:v>1.5499999999999998</c:v>
                </c:pt>
                <c:pt idx="70">
                  <c:v>1.7400000000000002</c:v>
                </c:pt>
                <c:pt idx="71">
                  <c:v>1.5499999999999998</c:v>
                </c:pt>
                <c:pt idx="72">
                  <c:v>2.54</c:v>
                </c:pt>
                <c:pt idx="73">
                  <c:v>3.03</c:v>
                </c:pt>
                <c:pt idx="74">
                  <c:v>3.69</c:v>
                </c:pt>
                <c:pt idx="75">
                  <c:v>4.2799999999999994</c:v>
                </c:pt>
                <c:pt idx="76">
                  <c:v>3.49</c:v>
                </c:pt>
                <c:pt idx="77">
                  <c:v>1.7600000000000002</c:v>
                </c:pt>
                <c:pt idx="78">
                  <c:v>2.38</c:v>
                </c:pt>
                <c:pt idx="79">
                  <c:v>2.21</c:v>
                </c:pt>
                <c:pt idx="80">
                  <c:v>1.6099999999999999</c:v>
                </c:pt>
                <c:pt idx="81">
                  <c:v>1.42</c:v>
                </c:pt>
                <c:pt idx="82">
                  <c:v>1.02</c:v>
                </c:pt>
                <c:pt idx="83">
                  <c:v>1.81</c:v>
                </c:pt>
                <c:pt idx="84">
                  <c:v>2.16</c:v>
                </c:pt>
                <c:pt idx="85">
                  <c:v>2.65</c:v>
                </c:pt>
                <c:pt idx="86">
                  <c:v>3.23</c:v>
                </c:pt>
                <c:pt idx="87">
                  <c:v>3.97</c:v>
                </c:pt>
                <c:pt idx="88">
                  <c:v>4.49</c:v>
                </c:pt>
                <c:pt idx="89">
                  <c:v>4.2799999999999994</c:v>
                </c:pt>
                <c:pt idx="90">
                  <c:v>4.0199999999999996</c:v>
                </c:pt>
                <c:pt idx="91">
                  <c:v>2.95</c:v>
                </c:pt>
                <c:pt idx="92">
                  <c:v>2.12</c:v>
                </c:pt>
                <c:pt idx="93">
                  <c:v>1.83</c:v>
                </c:pt>
                <c:pt idx="94">
                  <c:v>2.19</c:v>
                </c:pt>
                <c:pt idx="95">
                  <c:v>1.8199999999999998</c:v>
                </c:pt>
                <c:pt idx="96">
                  <c:v>1.8199999999999998</c:v>
                </c:pt>
                <c:pt idx="97">
                  <c:v>2.59</c:v>
                </c:pt>
                <c:pt idx="98">
                  <c:v>2.59</c:v>
                </c:pt>
                <c:pt idx="99">
                  <c:v>4.0199999999999996</c:v>
                </c:pt>
                <c:pt idx="100">
                  <c:v>4.5199999999999996</c:v>
                </c:pt>
                <c:pt idx="101">
                  <c:v>2.33</c:v>
                </c:pt>
                <c:pt idx="102">
                  <c:v>1.87</c:v>
                </c:pt>
                <c:pt idx="103">
                  <c:v>1.34</c:v>
                </c:pt>
                <c:pt idx="104">
                  <c:v>1.92</c:v>
                </c:pt>
                <c:pt idx="105">
                  <c:v>1.6</c:v>
                </c:pt>
                <c:pt idx="106">
                  <c:v>1.3900000000000001</c:v>
                </c:pt>
                <c:pt idx="107">
                  <c:v>1.7200000000000002</c:v>
                </c:pt>
                <c:pt idx="108">
                  <c:v>1.9500000000000002</c:v>
                </c:pt>
                <c:pt idx="109">
                  <c:v>2.4500000000000002</c:v>
                </c:pt>
                <c:pt idx="110">
                  <c:v>2.14</c:v>
                </c:pt>
                <c:pt idx="111">
                  <c:v>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69-42E7-A43B-D418C3394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5856"/>
        <c:axId val="1"/>
      </c:lineChart>
      <c:catAx>
        <c:axId val="14805158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5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Quiriman #2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'Total Datos 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'!$T$4:$AE$4</c:f>
              <c:numCache>
                <c:formatCode>General</c:formatCode>
                <c:ptCount val="12"/>
                <c:pt idx="0">
                  <c:v>2.85</c:v>
                </c:pt>
                <c:pt idx="2">
                  <c:v>3.97</c:v>
                </c:pt>
                <c:pt idx="4">
                  <c:v>4.75</c:v>
                </c:pt>
                <c:pt idx="5">
                  <c:v>3.7899999999999996</c:v>
                </c:pt>
                <c:pt idx="6">
                  <c:v>2.99</c:v>
                </c:pt>
                <c:pt idx="7">
                  <c:v>2.56</c:v>
                </c:pt>
                <c:pt idx="8">
                  <c:v>1.8599999999999999</c:v>
                </c:pt>
                <c:pt idx="9">
                  <c:v>1.62</c:v>
                </c:pt>
                <c:pt idx="11">
                  <c:v>1.8599999999999999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37-492D-BECD-B8CA9AEB75E9}"/>
            </c:ext>
          </c:extLst>
        </c:ser>
        <c:ser>
          <c:idx val="4"/>
          <c:order val="1"/>
          <c:tx>
            <c:strRef>
              <c:f>'Total Datos 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'!$AF$4:$AQ$4</c:f>
              <c:numCache>
                <c:formatCode>General</c:formatCode>
                <c:ptCount val="12"/>
                <c:pt idx="1">
                  <c:v>2.42</c:v>
                </c:pt>
                <c:pt idx="2">
                  <c:v>3.29</c:v>
                </c:pt>
                <c:pt idx="3">
                  <c:v>5.8800000000000008</c:v>
                </c:pt>
                <c:pt idx="4">
                  <c:v>3.23</c:v>
                </c:pt>
                <c:pt idx="5">
                  <c:v>1.7799999999999998</c:v>
                </c:pt>
                <c:pt idx="6">
                  <c:v>1.65</c:v>
                </c:pt>
                <c:pt idx="7">
                  <c:v>1.7200000000000002</c:v>
                </c:pt>
                <c:pt idx="8">
                  <c:v>1.27</c:v>
                </c:pt>
                <c:pt idx="9">
                  <c:v>1.3800000000000001</c:v>
                </c:pt>
                <c:pt idx="10">
                  <c:v>1.65</c:v>
                </c:pt>
                <c:pt idx="11">
                  <c:v>1.8599999999999999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37-492D-BECD-B8CA9AEB75E9}"/>
            </c:ext>
          </c:extLst>
        </c:ser>
        <c:ser>
          <c:idx val="5"/>
          <c:order val="2"/>
          <c:tx>
            <c:strRef>
              <c:f>'Total Datos 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'!$AR$4:$BC$4</c:f>
              <c:numCache>
                <c:formatCode>General</c:formatCode>
                <c:ptCount val="12"/>
                <c:pt idx="0">
                  <c:v>2.16</c:v>
                </c:pt>
                <c:pt idx="1">
                  <c:v>2.67</c:v>
                </c:pt>
                <c:pt idx="2">
                  <c:v>3.37</c:v>
                </c:pt>
                <c:pt idx="3">
                  <c:v>4.0500000000000007</c:v>
                </c:pt>
                <c:pt idx="4">
                  <c:v>4.57</c:v>
                </c:pt>
                <c:pt idx="5">
                  <c:v>4.6199999999999992</c:v>
                </c:pt>
                <c:pt idx="6">
                  <c:v>4.6199999999999992</c:v>
                </c:pt>
                <c:pt idx="7">
                  <c:v>2.5</c:v>
                </c:pt>
                <c:pt idx="8">
                  <c:v>2.48</c:v>
                </c:pt>
                <c:pt idx="9">
                  <c:v>1.19</c:v>
                </c:pt>
                <c:pt idx="10">
                  <c:v>1.77</c:v>
                </c:pt>
                <c:pt idx="11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37-492D-BECD-B8CA9AEB75E9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gráfico'!$BD$5:$BO$5</c:f>
              <c:numCache>
                <c:formatCode>General</c:formatCode>
                <c:ptCount val="12"/>
                <c:pt idx="0">
                  <c:v>2.39</c:v>
                </c:pt>
                <c:pt idx="1">
                  <c:v>3.0100000000000002</c:v>
                </c:pt>
                <c:pt idx="2">
                  <c:v>3.89</c:v>
                </c:pt>
                <c:pt idx="3">
                  <c:v>4.41</c:v>
                </c:pt>
                <c:pt idx="4">
                  <c:v>4.8000000000000007</c:v>
                </c:pt>
                <c:pt idx="5">
                  <c:v>5.1199999999999992</c:v>
                </c:pt>
                <c:pt idx="6">
                  <c:v>4.9000000000000004</c:v>
                </c:pt>
                <c:pt idx="7">
                  <c:v>4.76</c:v>
                </c:pt>
                <c:pt idx="8">
                  <c:v>3.9600000000000004</c:v>
                </c:pt>
                <c:pt idx="9">
                  <c:v>1.52</c:v>
                </c:pt>
                <c:pt idx="10">
                  <c:v>1.83</c:v>
                </c:pt>
                <c:pt idx="11">
                  <c:v>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37-492D-BECD-B8CA9AEB75E9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gráfico'!$BP$5:$CA$5</c:f>
              <c:numCache>
                <c:formatCode>General</c:formatCode>
                <c:ptCount val="12"/>
                <c:pt idx="0">
                  <c:v>2.4300000000000002</c:v>
                </c:pt>
                <c:pt idx="1">
                  <c:v>3.09</c:v>
                </c:pt>
                <c:pt idx="2">
                  <c:v>3.7899999999999996</c:v>
                </c:pt>
                <c:pt idx="4">
                  <c:v>5.47</c:v>
                </c:pt>
                <c:pt idx="5">
                  <c:v>5.1199999999999992</c:v>
                </c:pt>
                <c:pt idx="6">
                  <c:v>3.15</c:v>
                </c:pt>
                <c:pt idx="7">
                  <c:v>1.87</c:v>
                </c:pt>
                <c:pt idx="8">
                  <c:v>1.7100000000000013</c:v>
                </c:pt>
                <c:pt idx="9">
                  <c:v>1.5299999999999998</c:v>
                </c:pt>
                <c:pt idx="10">
                  <c:v>1.3</c:v>
                </c:pt>
                <c:pt idx="11">
                  <c:v>1.6600000000000001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37-492D-BECD-B8CA9AEB75E9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gráfico'!$CB$5:$CM$5</c:f>
              <c:numCache>
                <c:formatCode>General</c:formatCode>
                <c:ptCount val="12"/>
                <c:pt idx="0">
                  <c:v>2.0100000000000002</c:v>
                </c:pt>
                <c:pt idx="1">
                  <c:v>2.4500000000000002</c:v>
                </c:pt>
                <c:pt idx="2">
                  <c:v>3.1</c:v>
                </c:pt>
                <c:pt idx="3">
                  <c:v>4.49</c:v>
                </c:pt>
                <c:pt idx="4">
                  <c:v>4.1199999999999992</c:v>
                </c:pt>
                <c:pt idx="5">
                  <c:v>3.9200000000000004</c:v>
                </c:pt>
                <c:pt idx="6">
                  <c:v>2.2600000000000002</c:v>
                </c:pt>
                <c:pt idx="7">
                  <c:v>2.02</c:v>
                </c:pt>
                <c:pt idx="8">
                  <c:v>1.6400000000000001</c:v>
                </c:pt>
                <c:pt idx="9">
                  <c:v>1.5499999999999998</c:v>
                </c:pt>
                <c:pt idx="10">
                  <c:v>1.7400000000000002</c:v>
                </c:pt>
                <c:pt idx="11">
                  <c:v>1.5499999999999998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37-492D-BECD-B8CA9AEB75E9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gráfico'!$CN$5:$CY$5</c:f>
              <c:numCache>
                <c:formatCode>General</c:formatCode>
                <c:ptCount val="12"/>
                <c:pt idx="0">
                  <c:v>2.54</c:v>
                </c:pt>
                <c:pt idx="1">
                  <c:v>3.03</c:v>
                </c:pt>
                <c:pt idx="2">
                  <c:v>3.69</c:v>
                </c:pt>
                <c:pt idx="3">
                  <c:v>4.2799999999999994</c:v>
                </c:pt>
                <c:pt idx="4">
                  <c:v>3.49</c:v>
                </c:pt>
                <c:pt idx="5">
                  <c:v>1.7600000000000002</c:v>
                </c:pt>
                <c:pt idx="6">
                  <c:v>2.38</c:v>
                </c:pt>
                <c:pt idx="7">
                  <c:v>2.21</c:v>
                </c:pt>
                <c:pt idx="8">
                  <c:v>1.6099999999999999</c:v>
                </c:pt>
                <c:pt idx="9">
                  <c:v>1.42</c:v>
                </c:pt>
                <c:pt idx="10">
                  <c:v>1.02</c:v>
                </c:pt>
                <c:pt idx="11">
                  <c:v>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537-492D-BECD-B8CA9AEB75E9}"/>
            </c:ext>
          </c:extLst>
        </c:ser>
        <c:ser>
          <c:idx val="7"/>
          <c:order val="7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gráfico'!$CZ$5:$DK$5</c:f>
              <c:numCache>
                <c:formatCode>General</c:formatCode>
                <c:ptCount val="12"/>
                <c:pt idx="0">
                  <c:v>2.16</c:v>
                </c:pt>
                <c:pt idx="1">
                  <c:v>2.65</c:v>
                </c:pt>
                <c:pt idx="2">
                  <c:v>3.23</c:v>
                </c:pt>
                <c:pt idx="3">
                  <c:v>3.97</c:v>
                </c:pt>
                <c:pt idx="4">
                  <c:v>4.49</c:v>
                </c:pt>
                <c:pt idx="5">
                  <c:v>4.2799999999999994</c:v>
                </c:pt>
                <c:pt idx="6">
                  <c:v>4.0199999999999996</c:v>
                </c:pt>
                <c:pt idx="7">
                  <c:v>2.95</c:v>
                </c:pt>
                <c:pt idx="8">
                  <c:v>2.12</c:v>
                </c:pt>
                <c:pt idx="9">
                  <c:v>1.83</c:v>
                </c:pt>
                <c:pt idx="10">
                  <c:v>2.19</c:v>
                </c:pt>
                <c:pt idx="11">
                  <c:v>1.8199999999999998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FC-410E-B39F-58C169561147}"/>
            </c:ext>
          </c:extLst>
        </c:ser>
        <c:ser>
          <c:idx val="8"/>
          <c:order val="8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gráfico'!$DL$5:$DW$5</c:f>
              <c:numCache>
                <c:formatCode>General</c:formatCode>
                <c:ptCount val="12"/>
                <c:pt idx="0">
                  <c:v>1.8199999999999998</c:v>
                </c:pt>
                <c:pt idx="1">
                  <c:v>2.59</c:v>
                </c:pt>
                <c:pt idx="2">
                  <c:v>2.59</c:v>
                </c:pt>
                <c:pt idx="3">
                  <c:v>4.0199999999999996</c:v>
                </c:pt>
                <c:pt idx="4">
                  <c:v>4.5199999999999996</c:v>
                </c:pt>
                <c:pt idx="5">
                  <c:v>2.33</c:v>
                </c:pt>
                <c:pt idx="6">
                  <c:v>1.87</c:v>
                </c:pt>
                <c:pt idx="7">
                  <c:v>1.34</c:v>
                </c:pt>
                <c:pt idx="8">
                  <c:v>1.92</c:v>
                </c:pt>
                <c:pt idx="9">
                  <c:v>1.6</c:v>
                </c:pt>
                <c:pt idx="10">
                  <c:v>1.3900000000000001</c:v>
                </c:pt>
                <c:pt idx="11">
                  <c:v>1.7200000000000002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0-4C35-A1AA-C78D31BB844F}"/>
            </c:ext>
          </c:extLst>
        </c:ser>
        <c:ser>
          <c:idx val="9"/>
          <c:order val="9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gráfico'!$DX$5:$EI$5</c:f>
              <c:numCache>
                <c:formatCode>General</c:formatCode>
                <c:ptCount val="12"/>
                <c:pt idx="0">
                  <c:v>1.9500000000000002</c:v>
                </c:pt>
                <c:pt idx="1">
                  <c:v>2.4500000000000002</c:v>
                </c:pt>
                <c:pt idx="2">
                  <c:v>2.14</c:v>
                </c:pt>
                <c:pt idx="3">
                  <c:v>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AE-42B5-B39A-922D39E89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0016"/>
        <c:axId val="1"/>
      </c:lineChart>
      <c:catAx>
        <c:axId val="148052001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0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508910070451717"/>
          <c:y val="0.11543650264055975"/>
          <c:w val="0.12405304600082884"/>
          <c:h val="0.7850755943642637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Vianey Guevara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gráfico'!$T$7:$EA$7</c:f>
              <c:numCache>
                <c:formatCode>General</c:formatCode>
                <c:ptCount val="112"/>
                <c:pt idx="0">
                  <c:v>20.28</c:v>
                </c:pt>
                <c:pt idx="1">
                  <c:v>19.88</c:v>
                </c:pt>
                <c:pt idx="2">
                  <c:v>20.23</c:v>
                </c:pt>
                <c:pt idx="4">
                  <c:v>19.93</c:v>
                </c:pt>
                <c:pt idx="5">
                  <c:v>19.95</c:v>
                </c:pt>
                <c:pt idx="6">
                  <c:v>19.87</c:v>
                </c:pt>
                <c:pt idx="7">
                  <c:v>19.84</c:v>
                </c:pt>
                <c:pt idx="8">
                  <c:v>19.600000000000001</c:v>
                </c:pt>
                <c:pt idx="9">
                  <c:v>19.5</c:v>
                </c:pt>
                <c:pt idx="11">
                  <c:v>19.68</c:v>
                </c:pt>
                <c:pt idx="13">
                  <c:v>19.87</c:v>
                </c:pt>
                <c:pt idx="14">
                  <c:v>20.399999999999999</c:v>
                </c:pt>
                <c:pt idx="15">
                  <c:v>20.079999999999998</c:v>
                </c:pt>
                <c:pt idx="16">
                  <c:v>19.600000000000001</c:v>
                </c:pt>
                <c:pt idx="17">
                  <c:v>21.42</c:v>
                </c:pt>
                <c:pt idx="18">
                  <c:v>19.55</c:v>
                </c:pt>
                <c:pt idx="19">
                  <c:v>19.600000000000001</c:v>
                </c:pt>
                <c:pt idx="20">
                  <c:v>19.059999999999999</c:v>
                </c:pt>
                <c:pt idx="21">
                  <c:v>19.36</c:v>
                </c:pt>
                <c:pt idx="22">
                  <c:v>19.5</c:v>
                </c:pt>
                <c:pt idx="23">
                  <c:v>19.600000000000001</c:v>
                </c:pt>
                <c:pt idx="24">
                  <c:v>19.77</c:v>
                </c:pt>
                <c:pt idx="25">
                  <c:v>19.73</c:v>
                </c:pt>
                <c:pt idx="26">
                  <c:v>20.12</c:v>
                </c:pt>
                <c:pt idx="27">
                  <c:v>19.84</c:v>
                </c:pt>
                <c:pt idx="28">
                  <c:v>19.87</c:v>
                </c:pt>
                <c:pt idx="29">
                  <c:v>19.55</c:v>
                </c:pt>
                <c:pt idx="30">
                  <c:v>19.55</c:v>
                </c:pt>
                <c:pt idx="31">
                  <c:v>19.7</c:v>
                </c:pt>
                <c:pt idx="32">
                  <c:v>19.48</c:v>
                </c:pt>
                <c:pt idx="33">
                  <c:v>18.95</c:v>
                </c:pt>
                <c:pt idx="34">
                  <c:v>19.23</c:v>
                </c:pt>
                <c:pt idx="35">
                  <c:v>19.38</c:v>
                </c:pt>
                <c:pt idx="36">
                  <c:v>19.559999999999999</c:v>
                </c:pt>
                <c:pt idx="37">
                  <c:v>19.59</c:v>
                </c:pt>
                <c:pt idx="38">
                  <c:v>19.78</c:v>
                </c:pt>
                <c:pt idx="39">
                  <c:v>19.79</c:v>
                </c:pt>
                <c:pt idx="40">
                  <c:v>19.760000000000002</c:v>
                </c:pt>
                <c:pt idx="41">
                  <c:v>19.670000000000002</c:v>
                </c:pt>
                <c:pt idx="42">
                  <c:v>19.649999999999999</c:v>
                </c:pt>
                <c:pt idx="43">
                  <c:v>19.809999999999999</c:v>
                </c:pt>
                <c:pt idx="44">
                  <c:v>19.559999999999999</c:v>
                </c:pt>
                <c:pt idx="47">
                  <c:v>19.420000000000002</c:v>
                </c:pt>
                <c:pt idx="48">
                  <c:v>19.75</c:v>
                </c:pt>
                <c:pt idx="49">
                  <c:v>19.670000000000002</c:v>
                </c:pt>
                <c:pt idx="51">
                  <c:v>19.760000000000002</c:v>
                </c:pt>
                <c:pt idx="52">
                  <c:v>20.32</c:v>
                </c:pt>
                <c:pt idx="53">
                  <c:v>19.7</c:v>
                </c:pt>
                <c:pt idx="54">
                  <c:v>19.61</c:v>
                </c:pt>
                <c:pt idx="55">
                  <c:v>19.350000000000001</c:v>
                </c:pt>
                <c:pt idx="56">
                  <c:v>17.850000000000001</c:v>
                </c:pt>
                <c:pt idx="57">
                  <c:v>19.18</c:v>
                </c:pt>
                <c:pt idx="58">
                  <c:v>18.899999999999999</c:v>
                </c:pt>
                <c:pt idx="59">
                  <c:v>19.260000000000002</c:v>
                </c:pt>
                <c:pt idx="60">
                  <c:v>19.420000000000002</c:v>
                </c:pt>
                <c:pt idx="61">
                  <c:v>19.25</c:v>
                </c:pt>
                <c:pt idx="63">
                  <c:v>19.75</c:v>
                </c:pt>
                <c:pt idx="64">
                  <c:v>19.7</c:v>
                </c:pt>
                <c:pt idx="65">
                  <c:v>19.59</c:v>
                </c:pt>
                <c:pt idx="66">
                  <c:v>19.52</c:v>
                </c:pt>
                <c:pt idx="67">
                  <c:v>19.53</c:v>
                </c:pt>
                <c:pt idx="68">
                  <c:v>19.28</c:v>
                </c:pt>
                <c:pt idx="69">
                  <c:v>18.850000000000001</c:v>
                </c:pt>
                <c:pt idx="71">
                  <c:v>18.850000000000001</c:v>
                </c:pt>
                <c:pt idx="72">
                  <c:v>19.760000000000002</c:v>
                </c:pt>
                <c:pt idx="74">
                  <c:v>19.78</c:v>
                </c:pt>
                <c:pt idx="75">
                  <c:v>19.850000000000001</c:v>
                </c:pt>
                <c:pt idx="76">
                  <c:v>19.53</c:v>
                </c:pt>
                <c:pt idx="77">
                  <c:v>19.399999999999999</c:v>
                </c:pt>
                <c:pt idx="78">
                  <c:v>19.04</c:v>
                </c:pt>
                <c:pt idx="79">
                  <c:v>19.100000000000001</c:v>
                </c:pt>
                <c:pt idx="80">
                  <c:v>19.190000000000001</c:v>
                </c:pt>
                <c:pt idx="81">
                  <c:v>19.03</c:v>
                </c:pt>
                <c:pt idx="82">
                  <c:v>19.32</c:v>
                </c:pt>
                <c:pt idx="83">
                  <c:v>19.420000000000002</c:v>
                </c:pt>
                <c:pt idx="84">
                  <c:v>19.5</c:v>
                </c:pt>
                <c:pt idx="85">
                  <c:v>19.54</c:v>
                </c:pt>
                <c:pt idx="86">
                  <c:v>19.97</c:v>
                </c:pt>
                <c:pt idx="87">
                  <c:v>19.649999999999999</c:v>
                </c:pt>
                <c:pt idx="88">
                  <c:v>19.7</c:v>
                </c:pt>
                <c:pt idx="89">
                  <c:v>19.55</c:v>
                </c:pt>
                <c:pt idx="90">
                  <c:v>20.2</c:v>
                </c:pt>
                <c:pt idx="91">
                  <c:v>19.579999999999998</c:v>
                </c:pt>
                <c:pt idx="92">
                  <c:v>19.46</c:v>
                </c:pt>
                <c:pt idx="93">
                  <c:v>19.21</c:v>
                </c:pt>
                <c:pt idx="94">
                  <c:v>19.28</c:v>
                </c:pt>
                <c:pt idx="95">
                  <c:v>19.48</c:v>
                </c:pt>
                <c:pt idx="96">
                  <c:v>19.600000000000001</c:v>
                </c:pt>
                <c:pt idx="97">
                  <c:v>19.61</c:v>
                </c:pt>
                <c:pt idx="98">
                  <c:v>19.61</c:v>
                </c:pt>
                <c:pt idx="99">
                  <c:v>19.3</c:v>
                </c:pt>
                <c:pt idx="100">
                  <c:v>19.989999999999998</c:v>
                </c:pt>
                <c:pt idx="101">
                  <c:v>19</c:v>
                </c:pt>
                <c:pt idx="102">
                  <c:v>19.27</c:v>
                </c:pt>
                <c:pt idx="103">
                  <c:v>19.22</c:v>
                </c:pt>
                <c:pt idx="104">
                  <c:v>19.3</c:v>
                </c:pt>
                <c:pt idx="105">
                  <c:v>18.52</c:v>
                </c:pt>
                <c:pt idx="106">
                  <c:v>18.84</c:v>
                </c:pt>
                <c:pt idx="107">
                  <c:v>19.239999999999998</c:v>
                </c:pt>
                <c:pt idx="108">
                  <c:v>19.47</c:v>
                </c:pt>
                <c:pt idx="109">
                  <c:v>19.57</c:v>
                </c:pt>
                <c:pt idx="110">
                  <c:v>19.600000000000001</c:v>
                </c:pt>
                <c:pt idx="111">
                  <c:v>19.670000000000002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4B-4113-B75D-16D8A107E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30416"/>
        <c:axId val="1"/>
      </c:lineChart>
      <c:catAx>
        <c:axId val="148053041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30416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Vianey Guevara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'Total Datos 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'!$T$6:$AE$6</c:f>
              <c:numCache>
                <c:formatCode>General</c:formatCode>
                <c:ptCount val="12"/>
                <c:pt idx="0">
                  <c:v>20.28</c:v>
                </c:pt>
                <c:pt idx="1">
                  <c:v>19.88</c:v>
                </c:pt>
                <c:pt idx="2">
                  <c:v>20.23</c:v>
                </c:pt>
                <c:pt idx="4">
                  <c:v>19.93</c:v>
                </c:pt>
                <c:pt idx="5">
                  <c:v>19.95</c:v>
                </c:pt>
                <c:pt idx="6">
                  <c:v>19.87</c:v>
                </c:pt>
                <c:pt idx="7">
                  <c:v>19.84</c:v>
                </c:pt>
                <c:pt idx="8">
                  <c:v>19.600000000000001</c:v>
                </c:pt>
                <c:pt idx="9">
                  <c:v>19.5</c:v>
                </c:pt>
                <c:pt idx="11">
                  <c:v>19.68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4-4EDE-A97F-2452CD79A788}"/>
            </c:ext>
          </c:extLst>
        </c:ser>
        <c:ser>
          <c:idx val="4"/>
          <c:order val="1"/>
          <c:tx>
            <c:strRef>
              <c:f>'Total Datos 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'!$AF$6:$AQ$6</c:f>
              <c:numCache>
                <c:formatCode>General</c:formatCode>
                <c:ptCount val="12"/>
                <c:pt idx="1">
                  <c:v>19.87</c:v>
                </c:pt>
                <c:pt idx="2">
                  <c:v>20.399999999999999</c:v>
                </c:pt>
                <c:pt idx="3">
                  <c:v>20.079999999999998</c:v>
                </c:pt>
                <c:pt idx="4">
                  <c:v>19.600000000000001</c:v>
                </c:pt>
                <c:pt idx="5">
                  <c:v>21.42</c:v>
                </c:pt>
                <c:pt idx="6">
                  <c:v>19.55</c:v>
                </c:pt>
                <c:pt idx="7">
                  <c:v>19.600000000000001</c:v>
                </c:pt>
                <c:pt idx="8">
                  <c:v>19.059999999999999</c:v>
                </c:pt>
                <c:pt idx="9">
                  <c:v>19.36</c:v>
                </c:pt>
                <c:pt idx="10">
                  <c:v>19.5</c:v>
                </c:pt>
                <c:pt idx="1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4-4EDE-A97F-2452CD79A788}"/>
            </c:ext>
          </c:extLst>
        </c:ser>
        <c:ser>
          <c:idx val="5"/>
          <c:order val="2"/>
          <c:tx>
            <c:strRef>
              <c:f>'Total Datos 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'!$AR$6:$BC$6</c:f>
              <c:numCache>
                <c:formatCode>General</c:formatCode>
                <c:ptCount val="12"/>
                <c:pt idx="0">
                  <c:v>19.77</c:v>
                </c:pt>
                <c:pt idx="1">
                  <c:v>19.73</c:v>
                </c:pt>
                <c:pt idx="2">
                  <c:v>20.12</c:v>
                </c:pt>
                <c:pt idx="3">
                  <c:v>19.84</c:v>
                </c:pt>
                <c:pt idx="4">
                  <c:v>19.87</c:v>
                </c:pt>
                <c:pt idx="5">
                  <c:v>19.55</c:v>
                </c:pt>
                <c:pt idx="6">
                  <c:v>19.55</c:v>
                </c:pt>
                <c:pt idx="7">
                  <c:v>19.7</c:v>
                </c:pt>
                <c:pt idx="8">
                  <c:v>19.48</c:v>
                </c:pt>
                <c:pt idx="9">
                  <c:v>18.95</c:v>
                </c:pt>
                <c:pt idx="10">
                  <c:v>19.23</c:v>
                </c:pt>
                <c:pt idx="11">
                  <c:v>19.38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34-4EDE-A97F-2452CD79A788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gráfico'!$BD$7:$BO$7</c:f>
              <c:numCache>
                <c:formatCode>General</c:formatCode>
                <c:ptCount val="12"/>
                <c:pt idx="0">
                  <c:v>19.559999999999999</c:v>
                </c:pt>
                <c:pt idx="1">
                  <c:v>19.59</c:v>
                </c:pt>
                <c:pt idx="2">
                  <c:v>19.78</c:v>
                </c:pt>
                <c:pt idx="3">
                  <c:v>19.79</c:v>
                </c:pt>
                <c:pt idx="4">
                  <c:v>19.760000000000002</c:v>
                </c:pt>
                <c:pt idx="5">
                  <c:v>19.670000000000002</c:v>
                </c:pt>
                <c:pt idx="6">
                  <c:v>19.649999999999999</c:v>
                </c:pt>
                <c:pt idx="7">
                  <c:v>19.809999999999999</c:v>
                </c:pt>
                <c:pt idx="8">
                  <c:v>19.559999999999999</c:v>
                </c:pt>
                <c:pt idx="11">
                  <c:v>19.420000000000002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34-4EDE-A97F-2452CD79A788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gráfico'!$BP$7:$CA$7</c:f>
              <c:numCache>
                <c:formatCode>General</c:formatCode>
                <c:ptCount val="12"/>
                <c:pt idx="0">
                  <c:v>19.75</c:v>
                </c:pt>
                <c:pt idx="1">
                  <c:v>19.670000000000002</c:v>
                </c:pt>
                <c:pt idx="3">
                  <c:v>19.760000000000002</c:v>
                </c:pt>
                <c:pt idx="4">
                  <c:v>20.32</c:v>
                </c:pt>
                <c:pt idx="5">
                  <c:v>19.7</c:v>
                </c:pt>
                <c:pt idx="6">
                  <c:v>19.61</c:v>
                </c:pt>
                <c:pt idx="7">
                  <c:v>19.350000000000001</c:v>
                </c:pt>
                <c:pt idx="8">
                  <c:v>17.850000000000001</c:v>
                </c:pt>
                <c:pt idx="9">
                  <c:v>19.18</c:v>
                </c:pt>
                <c:pt idx="10">
                  <c:v>18.899999999999999</c:v>
                </c:pt>
                <c:pt idx="11">
                  <c:v>19.260000000000002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34-4EDE-A97F-2452CD79A788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gráfico'!$CB$7:$CM$7</c:f>
              <c:numCache>
                <c:formatCode>General</c:formatCode>
                <c:ptCount val="12"/>
                <c:pt idx="0">
                  <c:v>19.420000000000002</c:v>
                </c:pt>
                <c:pt idx="1">
                  <c:v>19.25</c:v>
                </c:pt>
                <c:pt idx="3">
                  <c:v>19.75</c:v>
                </c:pt>
                <c:pt idx="4">
                  <c:v>19.7</c:v>
                </c:pt>
                <c:pt idx="5">
                  <c:v>19.59</c:v>
                </c:pt>
                <c:pt idx="6">
                  <c:v>19.52</c:v>
                </c:pt>
                <c:pt idx="7">
                  <c:v>19.53</c:v>
                </c:pt>
                <c:pt idx="8">
                  <c:v>19.28</c:v>
                </c:pt>
                <c:pt idx="9">
                  <c:v>18.850000000000001</c:v>
                </c:pt>
                <c:pt idx="11">
                  <c:v>18.850000000000001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34-4EDE-A97F-2452CD79A788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gráfico'!$CN$7:$CY$7</c:f>
              <c:numCache>
                <c:formatCode>General</c:formatCode>
                <c:ptCount val="12"/>
                <c:pt idx="0">
                  <c:v>19.760000000000002</c:v>
                </c:pt>
                <c:pt idx="2">
                  <c:v>19.78</c:v>
                </c:pt>
                <c:pt idx="3">
                  <c:v>19.850000000000001</c:v>
                </c:pt>
                <c:pt idx="4">
                  <c:v>19.53</c:v>
                </c:pt>
                <c:pt idx="5">
                  <c:v>19.399999999999999</c:v>
                </c:pt>
                <c:pt idx="6">
                  <c:v>19.04</c:v>
                </c:pt>
                <c:pt idx="7">
                  <c:v>19.100000000000001</c:v>
                </c:pt>
                <c:pt idx="8">
                  <c:v>19.190000000000001</c:v>
                </c:pt>
                <c:pt idx="9">
                  <c:v>19.03</c:v>
                </c:pt>
                <c:pt idx="10">
                  <c:v>19.32</c:v>
                </c:pt>
                <c:pt idx="11">
                  <c:v>19.420000000000002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34-4EDE-A97F-2452CD79A788}"/>
            </c:ext>
          </c:extLst>
        </c:ser>
        <c:ser>
          <c:idx val="7"/>
          <c:order val="7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gráfico'!$CZ$7:$DK$7</c:f>
              <c:numCache>
                <c:formatCode>General</c:formatCode>
                <c:ptCount val="12"/>
                <c:pt idx="0">
                  <c:v>19.5</c:v>
                </c:pt>
                <c:pt idx="1">
                  <c:v>19.54</c:v>
                </c:pt>
                <c:pt idx="2">
                  <c:v>19.97</c:v>
                </c:pt>
                <c:pt idx="3">
                  <c:v>19.649999999999999</c:v>
                </c:pt>
                <c:pt idx="4">
                  <c:v>19.7</c:v>
                </c:pt>
                <c:pt idx="5">
                  <c:v>19.55</c:v>
                </c:pt>
                <c:pt idx="6">
                  <c:v>20.2</c:v>
                </c:pt>
                <c:pt idx="7">
                  <c:v>19.579999999999998</c:v>
                </c:pt>
                <c:pt idx="8">
                  <c:v>19.46</c:v>
                </c:pt>
                <c:pt idx="9">
                  <c:v>19.21</c:v>
                </c:pt>
                <c:pt idx="10">
                  <c:v>19.28</c:v>
                </c:pt>
                <c:pt idx="11">
                  <c:v>19.48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91-4901-9790-AEA50DCB3EF9}"/>
            </c:ext>
          </c:extLst>
        </c:ser>
        <c:ser>
          <c:idx val="8"/>
          <c:order val="8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gráfico'!$DL$7:$DW$7</c:f>
              <c:numCache>
                <c:formatCode>General</c:formatCode>
                <c:ptCount val="12"/>
                <c:pt idx="0">
                  <c:v>19.600000000000001</c:v>
                </c:pt>
                <c:pt idx="1">
                  <c:v>19.61</c:v>
                </c:pt>
                <c:pt idx="2">
                  <c:v>19.61</c:v>
                </c:pt>
                <c:pt idx="3">
                  <c:v>19.3</c:v>
                </c:pt>
                <c:pt idx="4">
                  <c:v>19.989999999999998</c:v>
                </c:pt>
                <c:pt idx="5">
                  <c:v>19</c:v>
                </c:pt>
                <c:pt idx="6">
                  <c:v>19.27</c:v>
                </c:pt>
                <c:pt idx="7">
                  <c:v>19.22</c:v>
                </c:pt>
                <c:pt idx="8">
                  <c:v>19.3</c:v>
                </c:pt>
                <c:pt idx="9">
                  <c:v>18.52</c:v>
                </c:pt>
                <c:pt idx="10">
                  <c:v>18.84</c:v>
                </c:pt>
                <c:pt idx="11">
                  <c:v>19.239999999999998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F8-4E87-A2FD-5B5CA31C2997}"/>
            </c:ext>
          </c:extLst>
        </c:ser>
        <c:ser>
          <c:idx val="9"/>
          <c:order val="9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gráfico'!$DX$7:$EI$7</c:f>
              <c:numCache>
                <c:formatCode>General</c:formatCode>
                <c:ptCount val="12"/>
                <c:pt idx="0">
                  <c:v>19.47</c:v>
                </c:pt>
                <c:pt idx="1">
                  <c:v>19.57</c:v>
                </c:pt>
                <c:pt idx="2">
                  <c:v>19.600000000000001</c:v>
                </c:pt>
                <c:pt idx="3">
                  <c:v>19.670000000000002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0-4417-A1A1-DE377C436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39568"/>
        <c:axId val="1"/>
      </c:lineChart>
      <c:catAx>
        <c:axId val="14805395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3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3956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438727724823861"/>
          <c:y val="0.14610543173628721"/>
          <c:w val="0.12405304600082884"/>
          <c:h val="0.73273722140664621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La Y Griega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gráfico'!$T$8:$EA$8</c:f>
              <c:numCache>
                <c:formatCode>General</c:formatCode>
                <c:ptCount val="112"/>
                <c:pt idx="0">
                  <c:v>21.58</c:v>
                </c:pt>
                <c:pt idx="1">
                  <c:v>22.759999999999998</c:v>
                </c:pt>
                <c:pt idx="2">
                  <c:v>25.599999999999998</c:v>
                </c:pt>
                <c:pt idx="3">
                  <c:v>24.56</c:v>
                </c:pt>
                <c:pt idx="5">
                  <c:v>27.06</c:v>
                </c:pt>
                <c:pt idx="6">
                  <c:v>25.63</c:v>
                </c:pt>
                <c:pt idx="9">
                  <c:v>16.889999999999997</c:v>
                </c:pt>
                <c:pt idx="11">
                  <c:v>15.909999999999998</c:v>
                </c:pt>
                <c:pt idx="14">
                  <c:v>26.38</c:v>
                </c:pt>
                <c:pt idx="16">
                  <c:v>25.799999999999997</c:v>
                </c:pt>
                <c:pt idx="18">
                  <c:v>19.25</c:v>
                </c:pt>
                <c:pt idx="20">
                  <c:v>15.979999999999999</c:v>
                </c:pt>
                <c:pt idx="21">
                  <c:v>11.76</c:v>
                </c:pt>
                <c:pt idx="22">
                  <c:v>13.47</c:v>
                </c:pt>
                <c:pt idx="23">
                  <c:v>14.790000000000001</c:v>
                </c:pt>
                <c:pt idx="24">
                  <c:v>18.959999999999997</c:v>
                </c:pt>
                <c:pt idx="25">
                  <c:v>19.459999999999997</c:v>
                </c:pt>
                <c:pt idx="26">
                  <c:v>21.08</c:v>
                </c:pt>
                <c:pt idx="29">
                  <c:v>26.159999999999997</c:v>
                </c:pt>
                <c:pt idx="33">
                  <c:v>15.28</c:v>
                </c:pt>
                <c:pt idx="34">
                  <c:v>15.76</c:v>
                </c:pt>
                <c:pt idx="35">
                  <c:v>16.18</c:v>
                </c:pt>
                <c:pt idx="37">
                  <c:v>20.59</c:v>
                </c:pt>
                <c:pt idx="38">
                  <c:v>22.119999999999997</c:v>
                </c:pt>
                <c:pt idx="40">
                  <c:v>24.47</c:v>
                </c:pt>
                <c:pt idx="41">
                  <c:v>26.04</c:v>
                </c:pt>
                <c:pt idx="44">
                  <c:v>30.259999999999998</c:v>
                </c:pt>
                <c:pt idx="48">
                  <c:v>18.529999999999998</c:v>
                </c:pt>
                <c:pt idx="50">
                  <c:v>21.79</c:v>
                </c:pt>
                <c:pt idx="51">
                  <c:v>23.18</c:v>
                </c:pt>
                <c:pt idx="53">
                  <c:v>26.759999999999998</c:v>
                </c:pt>
                <c:pt idx="55">
                  <c:v>21.31</c:v>
                </c:pt>
                <c:pt idx="58">
                  <c:v>13.47</c:v>
                </c:pt>
                <c:pt idx="59">
                  <c:v>13.07</c:v>
                </c:pt>
                <c:pt idx="60">
                  <c:v>15.97</c:v>
                </c:pt>
                <c:pt idx="62">
                  <c:v>19.5</c:v>
                </c:pt>
                <c:pt idx="63">
                  <c:v>22.959999999999997</c:v>
                </c:pt>
                <c:pt idx="64">
                  <c:v>22.799999999999997</c:v>
                </c:pt>
                <c:pt idx="66">
                  <c:v>21.36</c:v>
                </c:pt>
                <c:pt idx="68">
                  <c:v>18.47</c:v>
                </c:pt>
                <c:pt idx="69">
                  <c:v>16.88</c:v>
                </c:pt>
                <c:pt idx="70">
                  <c:v>15.38</c:v>
                </c:pt>
                <c:pt idx="71">
                  <c:v>16.88</c:v>
                </c:pt>
                <c:pt idx="74">
                  <c:v>22.13</c:v>
                </c:pt>
                <c:pt idx="75">
                  <c:v>26.389999999999997</c:v>
                </c:pt>
                <c:pt idx="76">
                  <c:v>24.209999999999997</c:v>
                </c:pt>
                <c:pt idx="77">
                  <c:v>18.149999999999999</c:v>
                </c:pt>
                <c:pt idx="78">
                  <c:v>17.059999999999999</c:v>
                </c:pt>
                <c:pt idx="79">
                  <c:v>15.22</c:v>
                </c:pt>
                <c:pt idx="80">
                  <c:v>14.67</c:v>
                </c:pt>
                <c:pt idx="81">
                  <c:v>19.43</c:v>
                </c:pt>
                <c:pt idx="82">
                  <c:v>19.43</c:v>
                </c:pt>
                <c:pt idx="83">
                  <c:v>14.91</c:v>
                </c:pt>
                <c:pt idx="84">
                  <c:v>17.709999999999997</c:v>
                </c:pt>
                <c:pt idx="85">
                  <c:v>19.409999999999997</c:v>
                </c:pt>
                <c:pt idx="87">
                  <c:v>22.11</c:v>
                </c:pt>
                <c:pt idx="89">
                  <c:v>24.24</c:v>
                </c:pt>
                <c:pt idx="90">
                  <c:v>23.95</c:v>
                </c:pt>
                <c:pt idx="91">
                  <c:v>23.779999999999998</c:v>
                </c:pt>
                <c:pt idx="93">
                  <c:v>20.979999999999997</c:v>
                </c:pt>
                <c:pt idx="94">
                  <c:v>16.869999999999997</c:v>
                </c:pt>
                <c:pt idx="95">
                  <c:v>18.25</c:v>
                </c:pt>
                <c:pt idx="96">
                  <c:v>18.229999999999997</c:v>
                </c:pt>
                <c:pt idx="97">
                  <c:v>20.09</c:v>
                </c:pt>
                <c:pt idx="98">
                  <c:v>20.09</c:v>
                </c:pt>
                <c:pt idx="99">
                  <c:v>22.9</c:v>
                </c:pt>
                <c:pt idx="103">
                  <c:v>16.229999999999997</c:v>
                </c:pt>
                <c:pt idx="104">
                  <c:v>15.85</c:v>
                </c:pt>
                <c:pt idx="105">
                  <c:v>14.91</c:v>
                </c:pt>
                <c:pt idx="106">
                  <c:v>12.21</c:v>
                </c:pt>
                <c:pt idx="107">
                  <c:v>13.65</c:v>
                </c:pt>
                <c:pt idx="108">
                  <c:v>16.77</c:v>
                </c:pt>
                <c:pt idx="109">
                  <c:v>18.389999999999997</c:v>
                </c:pt>
                <c:pt idx="110">
                  <c:v>20.009999999999998</c:v>
                </c:pt>
                <c:pt idx="111">
                  <c:v>21.63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79-4B0E-8519-DD0BA4ACA45D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gráfico'!$T$9:$EA$9</c:f>
              <c:numCache>
                <c:formatCode>General</c:formatCode>
                <c:ptCount val="112"/>
                <c:pt idx="4">
                  <c:v>29.569999999999997</c:v>
                </c:pt>
                <c:pt idx="7">
                  <c:v>29.7</c:v>
                </c:pt>
                <c:pt idx="8">
                  <c:v>23.849999999999998</c:v>
                </c:pt>
                <c:pt idx="13">
                  <c:v>21.02</c:v>
                </c:pt>
                <c:pt idx="17">
                  <c:v>25.33</c:v>
                </c:pt>
                <c:pt idx="19">
                  <c:v>18.52</c:v>
                </c:pt>
                <c:pt idx="36">
                  <c:v>20.18</c:v>
                </c:pt>
                <c:pt idx="42">
                  <c:v>32.589999999999996</c:v>
                </c:pt>
                <c:pt idx="43">
                  <c:v>32.92</c:v>
                </c:pt>
                <c:pt idx="57">
                  <c:v>14.99</c:v>
                </c:pt>
                <c:pt idx="72">
                  <c:v>20.09</c:v>
                </c:pt>
                <c:pt idx="73">
                  <c:v>20.919999999999998</c:v>
                </c:pt>
                <c:pt idx="88">
                  <c:v>18.93</c:v>
                </c:pt>
                <c:pt idx="100">
                  <c:v>30.59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79-4B0E-8519-DD0BA4ACA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6256"/>
        <c:axId val="1"/>
      </c:lineChart>
      <c:catAx>
        <c:axId val="14805262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35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6256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La Y Griega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gráfico'!$T$1:$AE$1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gráfico'!$T$8:$AE$8</c:f>
              <c:numCache>
                <c:formatCode>General</c:formatCode>
                <c:ptCount val="12"/>
                <c:pt idx="0">
                  <c:v>21.58</c:v>
                </c:pt>
                <c:pt idx="1">
                  <c:v>22.759999999999998</c:v>
                </c:pt>
                <c:pt idx="2">
                  <c:v>25.599999999999998</c:v>
                </c:pt>
                <c:pt idx="3">
                  <c:v>24.56</c:v>
                </c:pt>
                <c:pt idx="5">
                  <c:v>27.06</c:v>
                </c:pt>
                <c:pt idx="6">
                  <c:v>25.63</c:v>
                </c:pt>
                <c:pt idx="9">
                  <c:v>16.889999999999997</c:v>
                </c:pt>
                <c:pt idx="11">
                  <c:v>15.909999999999998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F4-4BD4-989F-926F241311C0}"/>
            </c:ext>
          </c:extLst>
        </c:ser>
        <c:ser>
          <c:idx val="4"/>
          <c:order val="1"/>
          <c:tx>
            <c:strRef>
              <c:f>'Datos gráfico'!$AF$1:$AQ$1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gráfico'!$AF$8:$AQ$8</c:f>
              <c:numCache>
                <c:formatCode>General</c:formatCode>
                <c:ptCount val="12"/>
                <c:pt idx="2">
                  <c:v>26.38</c:v>
                </c:pt>
                <c:pt idx="4">
                  <c:v>25.799999999999997</c:v>
                </c:pt>
                <c:pt idx="6">
                  <c:v>19.25</c:v>
                </c:pt>
                <c:pt idx="8">
                  <c:v>15.979999999999999</c:v>
                </c:pt>
                <c:pt idx="9">
                  <c:v>11.76</c:v>
                </c:pt>
                <c:pt idx="10">
                  <c:v>13.47</c:v>
                </c:pt>
                <c:pt idx="11">
                  <c:v>14.790000000000001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F4-4BD4-989F-926F241311C0}"/>
            </c:ext>
          </c:extLst>
        </c:ser>
        <c:ser>
          <c:idx val="5"/>
          <c:order val="2"/>
          <c:tx>
            <c:strRef>
              <c:f>'Datos gráfico'!$AR$1:$BC$1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gráfico'!$AR$8:$BC$8</c:f>
              <c:numCache>
                <c:formatCode>General</c:formatCode>
                <c:ptCount val="12"/>
                <c:pt idx="0">
                  <c:v>18.959999999999997</c:v>
                </c:pt>
                <c:pt idx="1">
                  <c:v>19.459999999999997</c:v>
                </c:pt>
                <c:pt idx="2">
                  <c:v>21.08</c:v>
                </c:pt>
                <c:pt idx="5">
                  <c:v>26.159999999999997</c:v>
                </c:pt>
                <c:pt idx="9">
                  <c:v>15.28</c:v>
                </c:pt>
                <c:pt idx="10">
                  <c:v>15.76</c:v>
                </c:pt>
                <c:pt idx="11">
                  <c:v>16.18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F4-4BD4-989F-926F241311C0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gráfico'!$BD$8:$BO$8</c:f>
              <c:numCache>
                <c:formatCode>General</c:formatCode>
                <c:ptCount val="12"/>
                <c:pt idx="1">
                  <c:v>20.59</c:v>
                </c:pt>
                <c:pt idx="2">
                  <c:v>22.119999999999997</c:v>
                </c:pt>
                <c:pt idx="4">
                  <c:v>24.47</c:v>
                </c:pt>
                <c:pt idx="5">
                  <c:v>26.04</c:v>
                </c:pt>
                <c:pt idx="8">
                  <c:v>30.259999999999998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F4-4BD4-989F-926F241311C0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gráfico'!$BP$8:$CA$8</c:f>
              <c:numCache>
                <c:formatCode>General</c:formatCode>
                <c:ptCount val="12"/>
                <c:pt idx="0">
                  <c:v>18.529999999999998</c:v>
                </c:pt>
                <c:pt idx="2">
                  <c:v>21.79</c:v>
                </c:pt>
                <c:pt idx="3">
                  <c:v>23.18</c:v>
                </c:pt>
                <c:pt idx="5">
                  <c:v>26.759999999999998</c:v>
                </c:pt>
                <c:pt idx="7">
                  <c:v>21.31</c:v>
                </c:pt>
                <c:pt idx="10">
                  <c:v>13.47</c:v>
                </c:pt>
                <c:pt idx="11">
                  <c:v>13.07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F4-4BD4-989F-926F241311C0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gráfico'!$CB$8:$CM$8</c:f>
              <c:numCache>
                <c:formatCode>General</c:formatCode>
                <c:ptCount val="12"/>
                <c:pt idx="0">
                  <c:v>15.97</c:v>
                </c:pt>
                <c:pt idx="2">
                  <c:v>19.5</c:v>
                </c:pt>
                <c:pt idx="3">
                  <c:v>22.959999999999997</c:v>
                </c:pt>
                <c:pt idx="4">
                  <c:v>22.799999999999997</c:v>
                </c:pt>
                <c:pt idx="6">
                  <c:v>21.36</c:v>
                </c:pt>
                <c:pt idx="8">
                  <c:v>18.47</c:v>
                </c:pt>
                <c:pt idx="9">
                  <c:v>16.88</c:v>
                </c:pt>
                <c:pt idx="10">
                  <c:v>15.38</c:v>
                </c:pt>
                <c:pt idx="11">
                  <c:v>16.88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F4-4BD4-989F-926F241311C0}"/>
            </c:ext>
          </c:extLst>
        </c:ser>
        <c:ser>
          <c:idx val="6"/>
          <c:order val="6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gráfico'!$CZ$8:$DK$8</c:f>
              <c:numCache>
                <c:formatCode>General</c:formatCode>
                <c:ptCount val="12"/>
                <c:pt idx="0">
                  <c:v>17.709999999999997</c:v>
                </c:pt>
                <c:pt idx="1">
                  <c:v>19.409999999999997</c:v>
                </c:pt>
                <c:pt idx="3">
                  <c:v>22.11</c:v>
                </c:pt>
                <c:pt idx="5">
                  <c:v>24.24</c:v>
                </c:pt>
                <c:pt idx="6">
                  <c:v>23.95</c:v>
                </c:pt>
                <c:pt idx="7">
                  <c:v>23.779999999999998</c:v>
                </c:pt>
                <c:pt idx="9">
                  <c:v>20.979999999999997</c:v>
                </c:pt>
                <c:pt idx="10">
                  <c:v>16.869999999999997</c:v>
                </c:pt>
                <c:pt idx="11">
                  <c:v>18.25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0E-43DA-8CAC-C2899105217B}"/>
            </c:ext>
          </c:extLst>
        </c:ser>
        <c:ser>
          <c:idx val="7"/>
          <c:order val="7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gráfico'!$DL$8:$DW$8</c:f>
              <c:numCache>
                <c:formatCode>General</c:formatCode>
                <c:ptCount val="12"/>
                <c:pt idx="0">
                  <c:v>18.229999999999997</c:v>
                </c:pt>
                <c:pt idx="1">
                  <c:v>20.09</c:v>
                </c:pt>
                <c:pt idx="2">
                  <c:v>20.09</c:v>
                </c:pt>
                <c:pt idx="3">
                  <c:v>22.9</c:v>
                </c:pt>
                <c:pt idx="7">
                  <c:v>16.229999999999997</c:v>
                </c:pt>
                <c:pt idx="8">
                  <c:v>15.85</c:v>
                </c:pt>
                <c:pt idx="9">
                  <c:v>14.91</c:v>
                </c:pt>
                <c:pt idx="10">
                  <c:v>12.21</c:v>
                </c:pt>
                <c:pt idx="11">
                  <c:v>13.65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D8-4E22-9C1B-123994155E61}"/>
            </c:ext>
          </c:extLst>
        </c:ser>
        <c:ser>
          <c:idx val="8"/>
          <c:order val="8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gráfico'!$DX$8:$EI$8</c:f>
              <c:numCache>
                <c:formatCode>General</c:formatCode>
                <c:ptCount val="12"/>
                <c:pt idx="0">
                  <c:v>16.77</c:v>
                </c:pt>
                <c:pt idx="1">
                  <c:v>18.389999999999997</c:v>
                </c:pt>
                <c:pt idx="2">
                  <c:v>20.009999999999998</c:v>
                </c:pt>
                <c:pt idx="3">
                  <c:v>21.63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6-43D7-BEB7-801721709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6672"/>
        <c:axId val="1"/>
      </c:lineChart>
      <c:catAx>
        <c:axId val="148052667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6672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33464566929139"/>
          <c:y val="0.26368908278357095"/>
          <c:w val="0.12405304600082884"/>
          <c:h val="0.6572355820387316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Casa Abandonada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gráfico'!$T$2:$EA$2</c:f>
              <c:numCache>
                <c:formatCode>mmm\-yy</c:formatCode>
                <c:ptCount val="11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</c:numCache>
            </c:numRef>
          </c:cat>
          <c:val>
            <c:numRef>
              <c:f>'Datos gráfico'!$T$10:$EA$10</c:f>
              <c:numCache>
                <c:formatCode>General</c:formatCode>
                <c:ptCount val="112"/>
                <c:pt idx="1">
                  <c:v>4.9099999999999993</c:v>
                </c:pt>
                <c:pt idx="2">
                  <c:v>5.8699999999999992</c:v>
                </c:pt>
                <c:pt idx="3">
                  <c:v>6.1999999999999993</c:v>
                </c:pt>
                <c:pt idx="4">
                  <c:v>6.47</c:v>
                </c:pt>
                <c:pt idx="5">
                  <c:v>5.38</c:v>
                </c:pt>
                <c:pt idx="6">
                  <c:v>4.6999999999999993</c:v>
                </c:pt>
                <c:pt idx="7">
                  <c:v>4.2799999999999994</c:v>
                </c:pt>
                <c:pt idx="8">
                  <c:v>3.6700000000000004</c:v>
                </c:pt>
                <c:pt idx="9">
                  <c:v>3.44</c:v>
                </c:pt>
                <c:pt idx="11">
                  <c:v>3.6300000000000003</c:v>
                </c:pt>
                <c:pt idx="13">
                  <c:v>4.3</c:v>
                </c:pt>
                <c:pt idx="14">
                  <c:v>8.4</c:v>
                </c:pt>
                <c:pt idx="15">
                  <c:v>5.5699999999999994</c:v>
                </c:pt>
                <c:pt idx="16">
                  <c:v>4.84</c:v>
                </c:pt>
                <c:pt idx="18">
                  <c:v>3.48</c:v>
                </c:pt>
                <c:pt idx="19">
                  <c:v>3.45</c:v>
                </c:pt>
                <c:pt idx="20">
                  <c:v>3.11</c:v>
                </c:pt>
                <c:pt idx="21">
                  <c:v>3.78</c:v>
                </c:pt>
                <c:pt idx="22">
                  <c:v>3.6</c:v>
                </c:pt>
                <c:pt idx="23">
                  <c:v>3.7500000000000004</c:v>
                </c:pt>
                <c:pt idx="24">
                  <c:v>3.9200000000000004</c:v>
                </c:pt>
                <c:pt idx="25">
                  <c:v>4.5299999999999994</c:v>
                </c:pt>
                <c:pt idx="26">
                  <c:v>5.1099999999999994</c:v>
                </c:pt>
                <c:pt idx="27">
                  <c:v>5.77</c:v>
                </c:pt>
                <c:pt idx="28">
                  <c:v>6.26</c:v>
                </c:pt>
                <c:pt idx="29">
                  <c:v>6.21</c:v>
                </c:pt>
                <c:pt idx="30">
                  <c:v>6.21</c:v>
                </c:pt>
                <c:pt idx="31">
                  <c:v>4.18</c:v>
                </c:pt>
                <c:pt idx="33">
                  <c:v>3.14</c:v>
                </c:pt>
                <c:pt idx="34">
                  <c:v>2.7800000000000002</c:v>
                </c:pt>
                <c:pt idx="35">
                  <c:v>3.77</c:v>
                </c:pt>
                <c:pt idx="36">
                  <c:v>4.21</c:v>
                </c:pt>
                <c:pt idx="37">
                  <c:v>4.8099999999999996</c:v>
                </c:pt>
                <c:pt idx="38">
                  <c:v>5.6199999999999992</c:v>
                </c:pt>
                <c:pt idx="39">
                  <c:v>6.13</c:v>
                </c:pt>
                <c:pt idx="40">
                  <c:v>6.4499999999999993</c:v>
                </c:pt>
                <c:pt idx="41">
                  <c:v>6.7299999999999995</c:v>
                </c:pt>
                <c:pt idx="42">
                  <c:v>6.52</c:v>
                </c:pt>
                <c:pt idx="43">
                  <c:v>10.62</c:v>
                </c:pt>
                <c:pt idx="44">
                  <c:v>5.64</c:v>
                </c:pt>
                <c:pt idx="45">
                  <c:v>3.21</c:v>
                </c:pt>
                <c:pt idx="46">
                  <c:v>3.6199999999999997</c:v>
                </c:pt>
                <c:pt idx="47">
                  <c:v>3.8000000000000003</c:v>
                </c:pt>
                <c:pt idx="48">
                  <c:v>4.1999999999999993</c:v>
                </c:pt>
                <c:pt idx="49">
                  <c:v>4.8099999999999996</c:v>
                </c:pt>
                <c:pt idx="50">
                  <c:v>5.47</c:v>
                </c:pt>
                <c:pt idx="51">
                  <c:v>6.1999999999999993</c:v>
                </c:pt>
                <c:pt idx="53">
                  <c:v>6.8199999999999994</c:v>
                </c:pt>
                <c:pt idx="54">
                  <c:v>4.83</c:v>
                </c:pt>
                <c:pt idx="55">
                  <c:v>3.58</c:v>
                </c:pt>
                <c:pt idx="56">
                  <c:v>2.2900000000000014</c:v>
                </c:pt>
                <c:pt idx="57">
                  <c:v>3.37</c:v>
                </c:pt>
                <c:pt idx="58">
                  <c:v>2.97</c:v>
                </c:pt>
                <c:pt idx="59">
                  <c:v>3.47</c:v>
                </c:pt>
                <c:pt idx="60">
                  <c:v>3.97</c:v>
                </c:pt>
                <c:pt idx="61">
                  <c:v>4.3499999999999996</c:v>
                </c:pt>
                <c:pt idx="62">
                  <c:v>4.8999999999999995</c:v>
                </c:pt>
                <c:pt idx="63">
                  <c:v>5.1199999999999992</c:v>
                </c:pt>
                <c:pt idx="64">
                  <c:v>5.85</c:v>
                </c:pt>
                <c:pt idx="65">
                  <c:v>2.2600000000000002</c:v>
                </c:pt>
                <c:pt idx="66">
                  <c:v>3.97</c:v>
                </c:pt>
                <c:pt idx="67">
                  <c:v>3.82</c:v>
                </c:pt>
                <c:pt idx="68">
                  <c:v>3.39</c:v>
                </c:pt>
                <c:pt idx="69">
                  <c:v>3.06</c:v>
                </c:pt>
                <c:pt idx="70">
                  <c:v>3.6</c:v>
                </c:pt>
                <c:pt idx="71">
                  <c:v>3.06</c:v>
                </c:pt>
                <c:pt idx="72">
                  <c:v>4.2299999999999995</c:v>
                </c:pt>
                <c:pt idx="73">
                  <c:v>4.8499999999999996</c:v>
                </c:pt>
                <c:pt idx="74">
                  <c:v>4.8</c:v>
                </c:pt>
                <c:pt idx="75">
                  <c:v>5.9899999999999993</c:v>
                </c:pt>
                <c:pt idx="76">
                  <c:v>5.05</c:v>
                </c:pt>
                <c:pt idx="77">
                  <c:v>3.6</c:v>
                </c:pt>
                <c:pt idx="78">
                  <c:v>3.14</c:v>
                </c:pt>
                <c:pt idx="79">
                  <c:v>3.39</c:v>
                </c:pt>
                <c:pt idx="80">
                  <c:v>1.1600000000000001</c:v>
                </c:pt>
                <c:pt idx="81">
                  <c:v>3.3400000000000003</c:v>
                </c:pt>
                <c:pt idx="82">
                  <c:v>2.8400000000000003</c:v>
                </c:pt>
                <c:pt idx="83">
                  <c:v>3.78</c:v>
                </c:pt>
                <c:pt idx="84">
                  <c:v>4.0999999999999996</c:v>
                </c:pt>
                <c:pt idx="85">
                  <c:v>4.4899999999999993</c:v>
                </c:pt>
                <c:pt idx="86">
                  <c:v>5.1099999999999994</c:v>
                </c:pt>
                <c:pt idx="87">
                  <c:v>5.71</c:v>
                </c:pt>
                <c:pt idx="88">
                  <c:v>6.1</c:v>
                </c:pt>
                <c:pt idx="89">
                  <c:v>5.97</c:v>
                </c:pt>
                <c:pt idx="90">
                  <c:v>5.54</c:v>
                </c:pt>
                <c:pt idx="91">
                  <c:v>5.0999999999999996</c:v>
                </c:pt>
                <c:pt idx="92">
                  <c:v>3.9</c:v>
                </c:pt>
                <c:pt idx="94">
                  <c:v>3.46</c:v>
                </c:pt>
                <c:pt idx="95">
                  <c:v>3.6999999999999997</c:v>
                </c:pt>
                <c:pt idx="96">
                  <c:v>3.8699999999999997</c:v>
                </c:pt>
                <c:pt idx="97">
                  <c:v>4.34</c:v>
                </c:pt>
                <c:pt idx="98">
                  <c:v>4.34</c:v>
                </c:pt>
                <c:pt idx="99">
                  <c:v>5.83</c:v>
                </c:pt>
                <c:pt idx="100">
                  <c:v>6.1899999999999995</c:v>
                </c:pt>
                <c:pt idx="101">
                  <c:v>3.77</c:v>
                </c:pt>
                <c:pt idx="102">
                  <c:v>3.5900000000000003</c:v>
                </c:pt>
                <c:pt idx="103">
                  <c:v>3.5</c:v>
                </c:pt>
                <c:pt idx="104">
                  <c:v>3.31</c:v>
                </c:pt>
                <c:pt idx="105">
                  <c:v>3.42</c:v>
                </c:pt>
                <c:pt idx="106">
                  <c:v>3.24</c:v>
                </c:pt>
                <c:pt idx="107">
                  <c:v>3.6</c:v>
                </c:pt>
                <c:pt idx="108">
                  <c:v>3.85</c:v>
                </c:pt>
                <c:pt idx="109">
                  <c:v>4.2399999999999993</c:v>
                </c:pt>
                <c:pt idx="110">
                  <c:v>4.8999999999999995</c:v>
                </c:pt>
                <c:pt idx="111">
                  <c:v>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C-431C-9FD5-33F57B9BE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4592"/>
        <c:axId val="1"/>
      </c:lineChart>
      <c:catAx>
        <c:axId val="148052459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4592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Casa Abandonada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'Total Datos 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'!$T$8:$AE$8</c:f>
              <c:numCache>
                <c:formatCode>General</c:formatCode>
                <c:ptCount val="12"/>
                <c:pt idx="1">
                  <c:v>4.9099999999999993</c:v>
                </c:pt>
                <c:pt idx="2">
                  <c:v>5.8699999999999992</c:v>
                </c:pt>
                <c:pt idx="3">
                  <c:v>6.1999999999999993</c:v>
                </c:pt>
                <c:pt idx="4">
                  <c:v>6.47</c:v>
                </c:pt>
                <c:pt idx="5">
                  <c:v>5.38</c:v>
                </c:pt>
                <c:pt idx="6">
                  <c:v>4.6999999999999993</c:v>
                </c:pt>
                <c:pt idx="7">
                  <c:v>4.2799999999999994</c:v>
                </c:pt>
                <c:pt idx="8">
                  <c:v>3.6700000000000004</c:v>
                </c:pt>
                <c:pt idx="9">
                  <c:v>3.44</c:v>
                </c:pt>
                <c:pt idx="11">
                  <c:v>3.6300000000000003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D-44F3-AD59-8AD1C4DA3B41}"/>
            </c:ext>
          </c:extLst>
        </c:ser>
        <c:ser>
          <c:idx val="4"/>
          <c:order val="1"/>
          <c:tx>
            <c:strRef>
              <c:f>'Total Datos 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'!$AF$8:$AQ$8</c:f>
              <c:numCache>
                <c:formatCode>General</c:formatCode>
                <c:ptCount val="12"/>
                <c:pt idx="1">
                  <c:v>4.3</c:v>
                </c:pt>
                <c:pt idx="2">
                  <c:v>8.4</c:v>
                </c:pt>
                <c:pt idx="3">
                  <c:v>5.5699999999999994</c:v>
                </c:pt>
                <c:pt idx="4">
                  <c:v>4.84</c:v>
                </c:pt>
                <c:pt idx="6">
                  <c:v>3.48</c:v>
                </c:pt>
                <c:pt idx="7">
                  <c:v>3.45</c:v>
                </c:pt>
                <c:pt idx="8">
                  <c:v>3.11</c:v>
                </c:pt>
                <c:pt idx="9">
                  <c:v>3.78</c:v>
                </c:pt>
                <c:pt idx="10">
                  <c:v>3.6</c:v>
                </c:pt>
                <c:pt idx="11">
                  <c:v>3.7500000000000004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ED-44F3-AD59-8AD1C4DA3B41}"/>
            </c:ext>
          </c:extLst>
        </c:ser>
        <c:ser>
          <c:idx val="5"/>
          <c:order val="2"/>
          <c:tx>
            <c:strRef>
              <c:f>'Total Datos 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'!$AR$8:$BC$8</c:f>
              <c:numCache>
                <c:formatCode>General</c:formatCode>
                <c:ptCount val="12"/>
                <c:pt idx="0">
                  <c:v>3.9200000000000004</c:v>
                </c:pt>
                <c:pt idx="1">
                  <c:v>4.5299999999999994</c:v>
                </c:pt>
                <c:pt idx="2">
                  <c:v>5.1099999999999994</c:v>
                </c:pt>
                <c:pt idx="3">
                  <c:v>5.77</c:v>
                </c:pt>
                <c:pt idx="4">
                  <c:v>6.26</c:v>
                </c:pt>
                <c:pt idx="5">
                  <c:v>6.21</c:v>
                </c:pt>
                <c:pt idx="6">
                  <c:v>6.21</c:v>
                </c:pt>
                <c:pt idx="7">
                  <c:v>4.18</c:v>
                </c:pt>
                <c:pt idx="9">
                  <c:v>3.14</c:v>
                </c:pt>
                <c:pt idx="10">
                  <c:v>2.7800000000000002</c:v>
                </c:pt>
                <c:pt idx="11">
                  <c:v>3.77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ED-44F3-AD59-8AD1C4DA3B41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gráfico'!$BD$10:$BO$10</c:f>
              <c:numCache>
                <c:formatCode>General</c:formatCode>
                <c:ptCount val="12"/>
                <c:pt idx="0">
                  <c:v>4.21</c:v>
                </c:pt>
                <c:pt idx="1">
                  <c:v>4.8099999999999996</c:v>
                </c:pt>
                <c:pt idx="2">
                  <c:v>5.6199999999999992</c:v>
                </c:pt>
                <c:pt idx="3">
                  <c:v>6.13</c:v>
                </c:pt>
                <c:pt idx="4">
                  <c:v>6.4499999999999993</c:v>
                </c:pt>
                <c:pt idx="5">
                  <c:v>6.7299999999999995</c:v>
                </c:pt>
                <c:pt idx="6">
                  <c:v>6.52</c:v>
                </c:pt>
                <c:pt idx="7">
                  <c:v>10.62</c:v>
                </c:pt>
                <c:pt idx="8">
                  <c:v>5.64</c:v>
                </c:pt>
                <c:pt idx="9">
                  <c:v>3.21</c:v>
                </c:pt>
                <c:pt idx="10">
                  <c:v>3.6199999999999997</c:v>
                </c:pt>
                <c:pt idx="11">
                  <c:v>3.8000000000000003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ED-44F3-AD59-8AD1C4DA3B41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gráfico'!$BP$10:$CA$10</c:f>
              <c:numCache>
                <c:formatCode>General</c:formatCode>
                <c:ptCount val="12"/>
                <c:pt idx="0">
                  <c:v>4.1999999999999993</c:v>
                </c:pt>
                <c:pt idx="1">
                  <c:v>4.8099999999999996</c:v>
                </c:pt>
                <c:pt idx="2">
                  <c:v>5.47</c:v>
                </c:pt>
                <c:pt idx="3">
                  <c:v>6.1999999999999993</c:v>
                </c:pt>
                <c:pt idx="5">
                  <c:v>6.8199999999999994</c:v>
                </c:pt>
                <c:pt idx="6">
                  <c:v>4.83</c:v>
                </c:pt>
                <c:pt idx="7">
                  <c:v>3.58</c:v>
                </c:pt>
                <c:pt idx="8">
                  <c:v>2.2900000000000014</c:v>
                </c:pt>
                <c:pt idx="9">
                  <c:v>3.37</c:v>
                </c:pt>
                <c:pt idx="10">
                  <c:v>2.97</c:v>
                </c:pt>
                <c:pt idx="11">
                  <c:v>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ED-44F3-AD59-8AD1C4DA3B41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gráfico'!$CB$10:$CM$10</c:f>
              <c:numCache>
                <c:formatCode>General</c:formatCode>
                <c:ptCount val="12"/>
                <c:pt idx="0">
                  <c:v>3.97</c:v>
                </c:pt>
                <c:pt idx="1">
                  <c:v>4.3499999999999996</c:v>
                </c:pt>
                <c:pt idx="2">
                  <c:v>4.8999999999999995</c:v>
                </c:pt>
                <c:pt idx="3">
                  <c:v>5.1199999999999992</c:v>
                </c:pt>
                <c:pt idx="4">
                  <c:v>5.85</c:v>
                </c:pt>
                <c:pt idx="5">
                  <c:v>2.2600000000000002</c:v>
                </c:pt>
                <c:pt idx="6">
                  <c:v>3.97</c:v>
                </c:pt>
                <c:pt idx="7">
                  <c:v>3.82</c:v>
                </c:pt>
                <c:pt idx="8">
                  <c:v>3.39</c:v>
                </c:pt>
                <c:pt idx="9">
                  <c:v>3.06</c:v>
                </c:pt>
                <c:pt idx="10">
                  <c:v>3.6</c:v>
                </c:pt>
                <c:pt idx="11">
                  <c:v>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DED-44F3-AD59-8AD1C4DA3B41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gráfico'!$CN$10:$CY$10</c:f>
              <c:numCache>
                <c:formatCode>General</c:formatCode>
                <c:ptCount val="12"/>
                <c:pt idx="0">
                  <c:v>4.2299999999999995</c:v>
                </c:pt>
                <c:pt idx="1">
                  <c:v>4.8499999999999996</c:v>
                </c:pt>
                <c:pt idx="2">
                  <c:v>4.8</c:v>
                </c:pt>
                <c:pt idx="3">
                  <c:v>5.9899999999999993</c:v>
                </c:pt>
                <c:pt idx="4">
                  <c:v>5.05</c:v>
                </c:pt>
                <c:pt idx="5">
                  <c:v>3.6</c:v>
                </c:pt>
                <c:pt idx="6">
                  <c:v>3.14</c:v>
                </c:pt>
                <c:pt idx="7">
                  <c:v>3.39</c:v>
                </c:pt>
                <c:pt idx="8">
                  <c:v>1.1600000000000001</c:v>
                </c:pt>
                <c:pt idx="9">
                  <c:v>3.3400000000000003</c:v>
                </c:pt>
                <c:pt idx="10">
                  <c:v>2.8400000000000003</c:v>
                </c:pt>
                <c:pt idx="11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DED-44F3-AD59-8AD1C4DA3B41}"/>
            </c:ext>
          </c:extLst>
        </c:ser>
        <c:ser>
          <c:idx val="7"/>
          <c:order val="7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gráfico'!$CZ$10:$DK$10</c:f>
              <c:numCache>
                <c:formatCode>General</c:formatCode>
                <c:ptCount val="12"/>
                <c:pt idx="0">
                  <c:v>4.0999999999999996</c:v>
                </c:pt>
                <c:pt idx="1">
                  <c:v>4.4899999999999993</c:v>
                </c:pt>
                <c:pt idx="2">
                  <c:v>5.1099999999999994</c:v>
                </c:pt>
                <c:pt idx="3">
                  <c:v>5.71</c:v>
                </c:pt>
                <c:pt idx="4">
                  <c:v>6.1</c:v>
                </c:pt>
                <c:pt idx="5">
                  <c:v>5.97</c:v>
                </c:pt>
                <c:pt idx="6">
                  <c:v>5.54</c:v>
                </c:pt>
                <c:pt idx="7">
                  <c:v>5.0999999999999996</c:v>
                </c:pt>
                <c:pt idx="8">
                  <c:v>3.9</c:v>
                </c:pt>
                <c:pt idx="10">
                  <c:v>3.46</c:v>
                </c:pt>
                <c:pt idx="11">
                  <c:v>3.6999999999999997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6-460F-888B-2C75D8B50F94}"/>
            </c:ext>
          </c:extLst>
        </c:ser>
        <c:ser>
          <c:idx val="8"/>
          <c:order val="8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gráfico'!$DL$10:$DW$10</c:f>
              <c:numCache>
                <c:formatCode>General</c:formatCode>
                <c:ptCount val="12"/>
                <c:pt idx="0">
                  <c:v>3.8699999999999997</c:v>
                </c:pt>
                <c:pt idx="1">
                  <c:v>4.34</c:v>
                </c:pt>
                <c:pt idx="2">
                  <c:v>4.34</c:v>
                </c:pt>
                <c:pt idx="3">
                  <c:v>5.83</c:v>
                </c:pt>
                <c:pt idx="4">
                  <c:v>6.1899999999999995</c:v>
                </c:pt>
                <c:pt idx="5">
                  <c:v>3.77</c:v>
                </c:pt>
                <c:pt idx="6">
                  <c:v>3.5900000000000003</c:v>
                </c:pt>
                <c:pt idx="7">
                  <c:v>3.5</c:v>
                </c:pt>
                <c:pt idx="8">
                  <c:v>3.31</c:v>
                </c:pt>
                <c:pt idx="9">
                  <c:v>3.42</c:v>
                </c:pt>
                <c:pt idx="10">
                  <c:v>3.24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39-4076-8A5B-4E406561165E}"/>
            </c:ext>
          </c:extLst>
        </c:ser>
        <c:ser>
          <c:idx val="9"/>
          <c:order val="9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gráfico'!$DX$10:$EI$10</c:f>
              <c:numCache>
                <c:formatCode>General</c:formatCode>
                <c:ptCount val="12"/>
                <c:pt idx="0">
                  <c:v>3.85</c:v>
                </c:pt>
                <c:pt idx="1">
                  <c:v>4.2399999999999993</c:v>
                </c:pt>
                <c:pt idx="2">
                  <c:v>4.8999999999999995</c:v>
                </c:pt>
                <c:pt idx="3">
                  <c:v>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9-4D8B-B02B-054BBD62A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7104"/>
        <c:axId val="1"/>
      </c:lineChart>
      <c:catAx>
        <c:axId val="148051710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71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160940737670955"/>
          <c:y val="0.14421543590834929"/>
          <c:w val="0.12405304600082884"/>
          <c:h val="0.7302617578208129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Barrantes perforado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gráfico'!$AF$2:$EA$2</c:f>
              <c:numCache>
                <c:formatCode>mmm\-yy</c:formatCode>
                <c:ptCount val="10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</c:numCache>
            </c:numRef>
          </c:cat>
          <c:val>
            <c:numRef>
              <c:f>'Datos gráfico'!$AF$11:$EA$11</c:f>
              <c:numCache>
                <c:formatCode>General</c:formatCode>
                <c:ptCount val="100"/>
                <c:pt idx="5">
                  <c:v>16.18</c:v>
                </c:pt>
                <c:pt idx="6">
                  <c:v>14.200000000000001</c:v>
                </c:pt>
                <c:pt idx="7">
                  <c:v>14.450000000000001</c:v>
                </c:pt>
                <c:pt idx="8">
                  <c:v>13.33</c:v>
                </c:pt>
                <c:pt idx="9">
                  <c:v>14.200000000000001</c:v>
                </c:pt>
                <c:pt idx="10">
                  <c:v>14.540000000000001</c:v>
                </c:pt>
                <c:pt idx="11">
                  <c:v>15.86</c:v>
                </c:pt>
                <c:pt idx="12">
                  <c:v>15.450000000000001</c:v>
                </c:pt>
                <c:pt idx="13">
                  <c:v>15.780000000000001</c:v>
                </c:pt>
                <c:pt idx="14">
                  <c:v>16.470000000000002</c:v>
                </c:pt>
                <c:pt idx="15">
                  <c:v>17.36</c:v>
                </c:pt>
                <c:pt idx="16">
                  <c:v>18.690000000000001</c:v>
                </c:pt>
                <c:pt idx="17">
                  <c:v>19.080000000000002</c:v>
                </c:pt>
                <c:pt idx="18">
                  <c:v>19.080000000000002</c:v>
                </c:pt>
                <c:pt idx="19">
                  <c:v>15.58</c:v>
                </c:pt>
                <c:pt idx="20">
                  <c:v>15.32</c:v>
                </c:pt>
                <c:pt idx="21">
                  <c:v>13.38</c:v>
                </c:pt>
                <c:pt idx="22">
                  <c:v>14.73</c:v>
                </c:pt>
                <c:pt idx="24">
                  <c:v>15.58</c:v>
                </c:pt>
                <c:pt idx="25">
                  <c:v>15.89</c:v>
                </c:pt>
                <c:pt idx="26">
                  <c:v>16.850000000000001</c:v>
                </c:pt>
                <c:pt idx="27">
                  <c:v>17.79</c:v>
                </c:pt>
                <c:pt idx="28">
                  <c:v>18.84</c:v>
                </c:pt>
                <c:pt idx="29">
                  <c:v>18.96</c:v>
                </c:pt>
                <c:pt idx="30">
                  <c:v>17.46</c:v>
                </c:pt>
                <c:pt idx="31">
                  <c:v>16.27</c:v>
                </c:pt>
                <c:pt idx="32">
                  <c:v>15.870000000000001</c:v>
                </c:pt>
                <c:pt idx="35">
                  <c:v>15.06</c:v>
                </c:pt>
                <c:pt idx="36">
                  <c:v>15.520000000000001</c:v>
                </c:pt>
                <c:pt idx="38">
                  <c:v>16.510000000000002</c:v>
                </c:pt>
                <c:pt idx="39">
                  <c:v>17.760000000000002</c:v>
                </c:pt>
                <c:pt idx="40">
                  <c:v>19.02</c:v>
                </c:pt>
                <c:pt idx="41">
                  <c:v>19.350000000000001</c:v>
                </c:pt>
                <c:pt idx="43">
                  <c:v>14.33</c:v>
                </c:pt>
                <c:pt idx="45">
                  <c:v>13.91</c:v>
                </c:pt>
                <c:pt idx="46">
                  <c:v>14.33</c:v>
                </c:pt>
                <c:pt idx="47">
                  <c:v>13.97</c:v>
                </c:pt>
                <c:pt idx="48">
                  <c:v>15.120000000000001</c:v>
                </c:pt>
                <c:pt idx="49">
                  <c:v>15.58</c:v>
                </c:pt>
                <c:pt idx="51">
                  <c:v>16.8</c:v>
                </c:pt>
                <c:pt idx="52">
                  <c:v>17.350000000000001</c:v>
                </c:pt>
                <c:pt idx="53">
                  <c:v>17.77</c:v>
                </c:pt>
                <c:pt idx="55">
                  <c:v>15.290000000000001</c:v>
                </c:pt>
                <c:pt idx="56">
                  <c:v>14.42</c:v>
                </c:pt>
                <c:pt idx="57">
                  <c:v>16.16</c:v>
                </c:pt>
                <c:pt idx="58">
                  <c:v>14.620000000000001</c:v>
                </c:pt>
                <c:pt idx="59">
                  <c:v>16.16</c:v>
                </c:pt>
                <c:pt idx="60">
                  <c:v>15.67</c:v>
                </c:pt>
                <c:pt idx="61">
                  <c:v>16.02</c:v>
                </c:pt>
                <c:pt idx="62">
                  <c:v>16.7</c:v>
                </c:pt>
                <c:pt idx="63">
                  <c:v>17.77</c:v>
                </c:pt>
                <c:pt idx="64">
                  <c:v>16.93</c:v>
                </c:pt>
                <c:pt idx="65">
                  <c:v>14.430000000000001</c:v>
                </c:pt>
                <c:pt idx="66">
                  <c:v>13.790000000000001</c:v>
                </c:pt>
                <c:pt idx="67">
                  <c:v>13.21</c:v>
                </c:pt>
                <c:pt idx="68">
                  <c:v>14.32</c:v>
                </c:pt>
                <c:pt idx="69">
                  <c:v>14.08</c:v>
                </c:pt>
                <c:pt idx="70">
                  <c:v>13.850000000000001</c:v>
                </c:pt>
                <c:pt idx="71">
                  <c:v>14.9</c:v>
                </c:pt>
                <c:pt idx="72">
                  <c:v>15.350000000000001</c:v>
                </c:pt>
                <c:pt idx="73">
                  <c:v>15.970000000000002</c:v>
                </c:pt>
                <c:pt idx="74">
                  <c:v>16.32</c:v>
                </c:pt>
                <c:pt idx="75">
                  <c:v>18.38</c:v>
                </c:pt>
                <c:pt idx="76">
                  <c:v>18.220000000000002</c:v>
                </c:pt>
                <c:pt idx="77">
                  <c:v>18.5</c:v>
                </c:pt>
                <c:pt idx="78">
                  <c:v>16.98</c:v>
                </c:pt>
                <c:pt idx="79">
                  <c:v>15.75</c:v>
                </c:pt>
                <c:pt idx="80">
                  <c:v>15.3</c:v>
                </c:pt>
                <c:pt idx="81">
                  <c:v>14.620000000000001</c:v>
                </c:pt>
                <c:pt idx="82">
                  <c:v>14.5</c:v>
                </c:pt>
                <c:pt idx="83">
                  <c:v>14.940000000000001</c:v>
                </c:pt>
                <c:pt idx="84">
                  <c:v>15.21</c:v>
                </c:pt>
                <c:pt idx="85">
                  <c:v>15.58</c:v>
                </c:pt>
                <c:pt idx="86">
                  <c:v>15.58</c:v>
                </c:pt>
                <c:pt idx="87">
                  <c:v>17.060000000000002</c:v>
                </c:pt>
                <c:pt idx="88">
                  <c:v>18.170000000000002</c:v>
                </c:pt>
                <c:pt idx="89">
                  <c:v>15.16</c:v>
                </c:pt>
                <c:pt idx="90">
                  <c:v>14.56</c:v>
                </c:pt>
                <c:pt idx="91">
                  <c:v>14.46</c:v>
                </c:pt>
                <c:pt idx="92">
                  <c:v>13.98</c:v>
                </c:pt>
                <c:pt idx="93">
                  <c:v>14.21</c:v>
                </c:pt>
                <c:pt idx="94">
                  <c:v>14.67</c:v>
                </c:pt>
                <c:pt idx="95">
                  <c:v>14.600000000000001</c:v>
                </c:pt>
                <c:pt idx="96">
                  <c:v>15.16</c:v>
                </c:pt>
                <c:pt idx="97">
                  <c:v>15.5</c:v>
                </c:pt>
                <c:pt idx="98">
                  <c:v>15.93</c:v>
                </c:pt>
                <c:pt idx="99">
                  <c:v>16.82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B-40D2-A1BF-79D8FA9BE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9584"/>
        <c:axId val="1"/>
      </c:lineChart>
      <c:catAx>
        <c:axId val="148052958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9584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Barrantes perforado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'Total Datos 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'!$AF$9:$AQ$9</c:f>
              <c:numCache>
                <c:formatCode>General</c:formatCode>
                <c:ptCount val="12"/>
                <c:pt idx="5">
                  <c:v>16.18</c:v>
                </c:pt>
                <c:pt idx="6">
                  <c:v>14.200000000000001</c:v>
                </c:pt>
                <c:pt idx="7">
                  <c:v>14.450000000000001</c:v>
                </c:pt>
                <c:pt idx="8">
                  <c:v>13.33</c:v>
                </c:pt>
                <c:pt idx="9">
                  <c:v>14.200000000000001</c:v>
                </c:pt>
                <c:pt idx="10">
                  <c:v>14.540000000000001</c:v>
                </c:pt>
                <c:pt idx="11">
                  <c:v>15.86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9-4418-84E4-04F3D2B260B5}"/>
            </c:ext>
          </c:extLst>
        </c:ser>
        <c:ser>
          <c:idx val="5"/>
          <c:order val="1"/>
          <c:tx>
            <c:strRef>
              <c:f>'Total Datos 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'!$AR$9:$BC$9</c:f>
              <c:numCache>
                <c:formatCode>General</c:formatCode>
                <c:ptCount val="12"/>
                <c:pt idx="0">
                  <c:v>15.450000000000001</c:v>
                </c:pt>
                <c:pt idx="1">
                  <c:v>15.780000000000001</c:v>
                </c:pt>
                <c:pt idx="2">
                  <c:v>16.470000000000002</c:v>
                </c:pt>
                <c:pt idx="3">
                  <c:v>17.36</c:v>
                </c:pt>
                <c:pt idx="4">
                  <c:v>18.690000000000001</c:v>
                </c:pt>
                <c:pt idx="5">
                  <c:v>19.080000000000002</c:v>
                </c:pt>
                <c:pt idx="6">
                  <c:v>19.080000000000002</c:v>
                </c:pt>
                <c:pt idx="7">
                  <c:v>15.58</c:v>
                </c:pt>
                <c:pt idx="8">
                  <c:v>15.32</c:v>
                </c:pt>
                <c:pt idx="9">
                  <c:v>13.38</c:v>
                </c:pt>
                <c:pt idx="10">
                  <c:v>14.73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09-4418-84E4-04F3D2B260B5}"/>
            </c:ext>
          </c:extLst>
        </c:ser>
        <c:ser>
          <c:idx val="0"/>
          <c:order val="2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gráfico'!$BD$11:$BO$11</c:f>
              <c:numCache>
                <c:formatCode>General</c:formatCode>
                <c:ptCount val="12"/>
                <c:pt idx="0">
                  <c:v>15.58</c:v>
                </c:pt>
                <c:pt idx="1">
                  <c:v>15.89</c:v>
                </c:pt>
                <c:pt idx="2">
                  <c:v>16.850000000000001</c:v>
                </c:pt>
                <c:pt idx="3">
                  <c:v>17.79</c:v>
                </c:pt>
                <c:pt idx="4">
                  <c:v>18.84</c:v>
                </c:pt>
                <c:pt idx="5">
                  <c:v>18.96</c:v>
                </c:pt>
                <c:pt idx="6">
                  <c:v>17.46</c:v>
                </c:pt>
                <c:pt idx="7">
                  <c:v>16.27</c:v>
                </c:pt>
                <c:pt idx="8">
                  <c:v>15.870000000000001</c:v>
                </c:pt>
                <c:pt idx="11">
                  <c:v>15.06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09-4418-84E4-04F3D2B260B5}"/>
            </c:ext>
          </c:extLst>
        </c:ser>
        <c:ser>
          <c:idx val="1"/>
          <c:order val="3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gráfico'!$BP$11:$CA$11</c:f>
              <c:numCache>
                <c:formatCode>General</c:formatCode>
                <c:ptCount val="12"/>
                <c:pt idx="0">
                  <c:v>15.520000000000001</c:v>
                </c:pt>
                <c:pt idx="2">
                  <c:v>16.510000000000002</c:v>
                </c:pt>
                <c:pt idx="3">
                  <c:v>17.760000000000002</c:v>
                </c:pt>
                <c:pt idx="4">
                  <c:v>19.02</c:v>
                </c:pt>
                <c:pt idx="5">
                  <c:v>19.350000000000001</c:v>
                </c:pt>
                <c:pt idx="7">
                  <c:v>14.33</c:v>
                </c:pt>
                <c:pt idx="9">
                  <c:v>13.91</c:v>
                </c:pt>
                <c:pt idx="10">
                  <c:v>14.33</c:v>
                </c:pt>
                <c:pt idx="11">
                  <c:v>13.97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09-4418-84E4-04F3D2B260B5}"/>
            </c:ext>
          </c:extLst>
        </c:ser>
        <c:ser>
          <c:idx val="2"/>
          <c:order val="4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gráfico'!$CB$11:$CM$11</c:f>
              <c:numCache>
                <c:formatCode>General</c:formatCode>
                <c:ptCount val="12"/>
                <c:pt idx="0">
                  <c:v>15.120000000000001</c:v>
                </c:pt>
                <c:pt idx="1">
                  <c:v>15.58</c:v>
                </c:pt>
                <c:pt idx="3">
                  <c:v>16.8</c:v>
                </c:pt>
                <c:pt idx="4">
                  <c:v>17.350000000000001</c:v>
                </c:pt>
                <c:pt idx="5">
                  <c:v>17.77</c:v>
                </c:pt>
                <c:pt idx="7">
                  <c:v>15.290000000000001</c:v>
                </c:pt>
                <c:pt idx="8">
                  <c:v>14.42</c:v>
                </c:pt>
                <c:pt idx="9">
                  <c:v>16.16</c:v>
                </c:pt>
                <c:pt idx="10">
                  <c:v>14.620000000000001</c:v>
                </c:pt>
                <c:pt idx="11">
                  <c:v>16.16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09-4418-84E4-04F3D2B260B5}"/>
            </c:ext>
          </c:extLst>
        </c:ser>
        <c:ser>
          <c:idx val="3"/>
          <c:order val="5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gráfico'!$CN$11:$CY$11</c:f>
              <c:numCache>
                <c:formatCode>General</c:formatCode>
                <c:ptCount val="12"/>
                <c:pt idx="0">
                  <c:v>15.67</c:v>
                </c:pt>
                <c:pt idx="1">
                  <c:v>16.02</c:v>
                </c:pt>
                <c:pt idx="2">
                  <c:v>16.7</c:v>
                </c:pt>
                <c:pt idx="3">
                  <c:v>17.77</c:v>
                </c:pt>
                <c:pt idx="4">
                  <c:v>16.93</c:v>
                </c:pt>
                <c:pt idx="5">
                  <c:v>14.430000000000001</c:v>
                </c:pt>
                <c:pt idx="6">
                  <c:v>13.790000000000001</c:v>
                </c:pt>
                <c:pt idx="7">
                  <c:v>13.21</c:v>
                </c:pt>
                <c:pt idx="8">
                  <c:v>14.32</c:v>
                </c:pt>
                <c:pt idx="9">
                  <c:v>14.08</c:v>
                </c:pt>
                <c:pt idx="10">
                  <c:v>13.850000000000001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09-4418-84E4-04F3D2B260B5}"/>
            </c:ext>
          </c:extLst>
        </c:ser>
        <c:ser>
          <c:idx val="6"/>
          <c:order val="6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gráfico'!$CZ$11:$DK$11</c:f>
              <c:numCache>
                <c:formatCode>General</c:formatCode>
                <c:ptCount val="12"/>
                <c:pt idx="0">
                  <c:v>15.350000000000001</c:v>
                </c:pt>
                <c:pt idx="1">
                  <c:v>15.970000000000002</c:v>
                </c:pt>
                <c:pt idx="2">
                  <c:v>16.32</c:v>
                </c:pt>
                <c:pt idx="3">
                  <c:v>18.38</c:v>
                </c:pt>
                <c:pt idx="4">
                  <c:v>18.220000000000002</c:v>
                </c:pt>
                <c:pt idx="5">
                  <c:v>18.5</c:v>
                </c:pt>
                <c:pt idx="6">
                  <c:v>16.98</c:v>
                </c:pt>
                <c:pt idx="7">
                  <c:v>15.75</c:v>
                </c:pt>
                <c:pt idx="8">
                  <c:v>15.3</c:v>
                </c:pt>
                <c:pt idx="9">
                  <c:v>14.620000000000001</c:v>
                </c:pt>
                <c:pt idx="10">
                  <c:v>14.5</c:v>
                </c:pt>
                <c:pt idx="11">
                  <c:v>14.940000000000001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2-4FE4-B35B-9D78F84CA51D}"/>
            </c:ext>
          </c:extLst>
        </c:ser>
        <c:ser>
          <c:idx val="7"/>
          <c:order val="7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gráfico'!$DL$11:$DW$11</c:f>
              <c:numCache>
                <c:formatCode>General</c:formatCode>
                <c:ptCount val="12"/>
                <c:pt idx="0">
                  <c:v>15.21</c:v>
                </c:pt>
                <c:pt idx="1">
                  <c:v>15.58</c:v>
                </c:pt>
                <c:pt idx="2">
                  <c:v>15.58</c:v>
                </c:pt>
                <c:pt idx="3">
                  <c:v>17.060000000000002</c:v>
                </c:pt>
                <c:pt idx="4">
                  <c:v>18.170000000000002</c:v>
                </c:pt>
                <c:pt idx="5">
                  <c:v>15.16</c:v>
                </c:pt>
                <c:pt idx="6">
                  <c:v>14.56</c:v>
                </c:pt>
                <c:pt idx="7">
                  <c:v>14.46</c:v>
                </c:pt>
                <c:pt idx="8">
                  <c:v>13.98</c:v>
                </c:pt>
                <c:pt idx="9">
                  <c:v>14.21</c:v>
                </c:pt>
                <c:pt idx="10">
                  <c:v>14.67</c:v>
                </c:pt>
                <c:pt idx="11">
                  <c:v>14.600000000000001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AB-4A31-8965-7DFBC9A9DAA8}"/>
            </c:ext>
          </c:extLst>
        </c:ser>
        <c:ser>
          <c:idx val="8"/>
          <c:order val="8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gráfico'!$DX$11:$EI$11</c:f>
              <c:numCache>
                <c:formatCode>General</c:formatCode>
                <c:ptCount val="12"/>
                <c:pt idx="0">
                  <c:v>15.16</c:v>
                </c:pt>
                <c:pt idx="1">
                  <c:v>15.5</c:v>
                </c:pt>
                <c:pt idx="2">
                  <c:v>15.93</c:v>
                </c:pt>
                <c:pt idx="3">
                  <c:v>16.82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5C-415E-8F44-4B4697694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5008"/>
        <c:axId val="1"/>
      </c:lineChart>
      <c:catAx>
        <c:axId val="148052500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5008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648397500608286"/>
          <c:y val="0.20823412310481507"/>
          <c:w val="0.12397148581279412"/>
          <c:h val="0.65871918380405614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Barrantes escavado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gráfico'!$AF$2:$EA$2</c:f>
              <c:numCache>
                <c:formatCode>mmm\-yy</c:formatCode>
                <c:ptCount val="10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</c:numCache>
            </c:numRef>
          </c:cat>
          <c:val>
            <c:numRef>
              <c:f>'Datos gráfico'!$AF$12:$EA$12</c:f>
              <c:numCache>
                <c:formatCode>General</c:formatCode>
                <c:ptCount val="100"/>
                <c:pt idx="5">
                  <c:v>3.13</c:v>
                </c:pt>
                <c:pt idx="6">
                  <c:v>3.14</c:v>
                </c:pt>
                <c:pt idx="7">
                  <c:v>3.2800000000000002</c:v>
                </c:pt>
                <c:pt idx="8">
                  <c:v>2.7</c:v>
                </c:pt>
                <c:pt idx="9">
                  <c:v>2.68</c:v>
                </c:pt>
                <c:pt idx="10">
                  <c:v>3.2600000000000002</c:v>
                </c:pt>
                <c:pt idx="11">
                  <c:v>3.4499999999999997</c:v>
                </c:pt>
                <c:pt idx="12">
                  <c:v>4.0999999999999996</c:v>
                </c:pt>
                <c:pt idx="13">
                  <c:v>5.05</c:v>
                </c:pt>
                <c:pt idx="14">
                  <c:v>5.9899999999999993</c:v>
                </c:pt>
                <c:pt idx="15">
                  <c:v>7.2299999999999995</c:v>
                </c:pt>
                <c:pt idx="16">
                  <c:v>8.129999999999999</c:v>
                </c:pt>
                <c:pt idx="17">
                  <c:v>7.82</c:v>
                </c:pt>
                <c:pt idx="18">
                  <c:v>7.82</c:v>
                </c:pt>
                <c:pt idx="19">
                  <c:v>3.58</c:v>
                </c:pt>
                <c:pt idx="21">
                  <c:v>2.7</c:v>
                </c:pt>
                <c:pt idx="22">
                  <c:v>3.25</c:v>
                </c:pt>
                <c:pt idx="23">
                  <c:v>3.38</c:v>
                </c:pt>
                <c:pt idx="24">
                  <c:v>4.2399999999999993</c:v>
                </c:pt>
                <c:pt idx="25">
                  <c:v>5.14</c:v>
                </c:pt>
                <c:pt idx="26">
                  <c:v>6.33</c:v>
                </c:pt>
                <c:pt idx="27">
                  <c:v>8.23</c:v>
                </c:pt>
                <c:pt idx="28">
                  <c:v>9.5499999999999989</c:v>
                </c:pt>
                <c:pt idx="29">
                  <c:v>7.4499999999999993</c:v>
                </c:pt>
                <c:pt idx="30">
                  <c:v>4.76</c:v>
                </c:pt>
                <c:pt idx="31">
                  <c:v>4.05</c:v>
                </c:pt>
                <c:pt idx="32">
                  <c:v>4.5999999999999996</c:v>
                </c:pt>
                <c:pt idx="33">
                  <c:v>2.75</c:v>
                </c:pt>
                <c:pt idx="34">
                  <c:v>3</c:v>
                </c:pt>
                <c:pt idx="35">
                  <c:v>4.3999999999999995</c:v>
                </c:pt>
                <c:pt idx="36">
                  <c:v>4.1999999999999993</c:v>
                </c:pt>
                <c:pt idx="37">
                  <c:v>5.0199999999999996</c:v>
                </c:pt>
                <c:pt idx="38">
                  <c:v>6.38</c:v>
                </c:pt>
                <c:pt idx="39">
                  <c:v>7.1999999999999993</c:v>
                </c:pt>
                <c:pt idx="40">
                  <c:v>8.6199999999999992</c:v>
                </c:pt>
                <c:pt idx="41">
                  <c:v>7.66</c:v>
                </c:pt>
                <c:pt idx="43">
                  <c:v>3.19</c:v>
                </c:pt>
                <c:pt idx="45">
                  <c:v>3.12</c:v>
                </c:pt>
                <c:pt idx="46">
                  <c:v>2.95</c:v>
                </c:pt>
                <c:pt idx="47">
                  <c:v>2.92</c:v>
                </c:pt>
                <c:pt idx="48">
                  <c:v>4.5</c:v>
                </c:pt>
                <c:pt idx="49">
                  <c:v>3.36</c:v>
                </c:pt>
                <c:pt idx="50">
                  <c:v>5.1999999999999993</c:v>
                </c:pt>
                <c:pt idx="51">
                  <c:v>6.1499999999999995</c:v>
                </c:pt>
                <c:pt idx="52">
                  <c:v>6.79</c:v>
                </c:pt>
                <c:pt idx="53">
                  <c:v>6.8000000000000007</c:v>
                </c:pt>
                <c:pt idx="54">
                  <c:v>3.9</c:v>
                </c:pt>
                <c:pt idx="55">
                  <c:v>3.65</c:v>
                </c:pt>
                <c:pt idx="57">
                  <c:v>3.0100000000000002</c:v>
                </c:pt>
                <c:pt idx="58">
                  <c:v>3.1599999999999997</c:v>
                </c:pt>
                <c:pt idx="59">
                  <c:v>3.0100000000000002</c:v>
                </c:pt>
                <c:pt idx="60">
                  <c:v>4.42</c:v>
                </c:pt>
                <c:pt idx="61">
                  <c:v>5.33</c:v>
                </c:pt>
                <c:pt idx="62">
                  <c:v>6.23</c:v>
                </c:pt>
                <c:pt idx="63">
                  <c:v>7.67</c:v>
                </c:pt>
                <c:pt idx="64">
                  <c:v>4.9600000000000009</c:v>
                </c:pt>
                <c:pt idx="65">
                  <c:v>3.2600000000000002</c:v>
                </c:pt>
                <c:pt idx="66">
                  <c:v>2.71</c:v>
                </c:pt>
                <c:pt idx="67">
                  <c:v>3.06</c:v>
                </c:pt>
                <c:pt idx="68">
                  <c:v>3.0799999999999996</c:v>
                </c:pt>
                <c:pt idx="69">
                  <c:v>2.96</c:v>
                </c:pt>
                <c:pt idx="70">
                  <c:v>3.14</c:v>
                </c:pt>
                <c:pt idx="71">
                  <c:v>3.4600000000000004</c:v>
                </c:pt>
                <c:pt idx="72">
                  <c:v>4.1400000000000006</c:v>
                </c:pt>
                <c:pt idx="73">
                  <c:v>4.8800000000000008</c:v>
                </c:pt>
                <c:pt idx="74">
                  <c:v>5.68</c:v>
                </c:pt>
                <c:pt idx="75">
                  <c:v>6.8699999999999992</c:v>
                </c:pt>
                <c:pt idx="76">
                  <c:v>7.83</c:v>
                </c:pt>
                <c:pt idx="77">
                  <c:v>6.8100000000000005</c:v>
                </c:pt>
                <c:pt idx="78">
                  <c:v>4.6199999999999992</c:v>
                </c:pt>
                <c:pt idx="79">
                  <c:v>3.8000000000000003</c:v>
                </c:pt>
                <c:pt idx="80">
                  <c:v>3.5100000000000002</c:v>
                </c:pt>
                <c:pt idx="81">
                  <c:v>3.31</c:v>
                </c:pt>
                <c:pt idx="82">
                  <c:v>2.98</c:v>
                </c:pt>
                <c:pt idx="83">
                  <c:v>3.2500000000000004</c:v>
                </c:pt>
                <c:pt idx="84">
                  <c:v>3.61</c:v>
                </c:pt>
                <c:pt idx="85">
                  <c:v>4.4600000000000009</c:v>
                </c:pt>
                <c:pt idx="86">
                  <c:v>4.4600000000000009</c:v>
                </c:pt>
                <c:pt idx="87">
                  <c:v>6.48</c:v>
                </c:pt>
                <c:pt idx="88">
                  <c:v>7.58</c:v>
                </c:pt>
                <c:pt idx="89">
                  <c:v>3.7600000000000002</c:v>
                </c:pt>
                <c:pt idx="90">
                  <c:v>3.1999999999999997</c:v>
                </c:pt>
                <c:pt idx="91">
                  <c:v>3.06</c:v>
                </c:pt>
                <c:pt idx="92">
                  <c:v>2.88</c:v>
                </c:pt>
                <c:pt idx="93">
                  <c:v>2.97</c:v>
                </c:pt>
                <c:pt idx="94">
                  <c:v>2.4900000000000002</c:v>
                </c:pt>
                <c:pt idx="95">
                  <c:v>3.1300000000000003</c:v>
                </c:pt>
                <c:pt idx="96">
                  <c:v>3.6999999999999997</c:v>
                </c:pt>
                <c:pt idx="97">
                  <c:v>4.43</c:v>
                </c:pt>
                <c:pt idx="98">
                  <c:v>5.3000000000000007</c:v>
                </c:pt>
                <c:pt idx="99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0B-4C09-A7FB-6B7E63AEA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8352"/>
        <c:axId val="1"/>
      </c:lineChart>
      <c:catAx>
        <c:axId val="1480518352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8352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Barrantes excavado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'Total Datos 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'!$AF$10:$AQ$10</c:f>
              <c:numCache>
                <c:formatCode>General</c:formatCode>
                <c:ptCount val="12"/>
                <c:pt idx="5">
                  <c:v>3.13</c:v>
                </c:pt>
                <c:pt idx="6">
                  <c:v>3.14</c:v>
                </c:pt>
                <c:pt idx="7">
                  <c:v>3.2800000000000002</c:v>
                </c:pt>
                <c:pt idx="8">
                  <c:v>2.7</c:v>
                </c:pt>
                <c:pt idx="9">
                  <c:v>2.68</c:v>
                </c:pt>
                <c:pt idx="10">
                  <c:v>3.2600000000000002</c:v>
                </c:pt>
                <c:pt idx="11">
                  <c:v>3.4499999999999997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3E-4FB7-9A85-E4D7B52D38D0}"/>
            </c:ext>
          </c:extLst>
        </c:ser>
        <c:ser>
          <c:idx val="5"/>
          <c:order val="1"/>
          <c:tx>
            <c:strRef>
              <c:f>'Total Datos 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'Total Datos '!$AR$10:$BC$10</c:f>
              <c:numCache>
                <c:formatCode>General</c:formatCode>
                <c:ptCount val="12"/>
                <c:pt idx="0">
                  <c:v>4.0999999999999996</c:v>
                </c:pt>
                <c:pt idx="1">
                  <c:v>5.05</c:v>
                </c:pt>
                <c:pt idx="2">
                  <c:v>5.9899999999999993</c:v>
                </c:pt>
                <c:pt idx="3">
                  <c:v>7.2299999999999995</c:v>
                </c:pt>
                <c:pt idx="4">
                  <c:v>8.129999999999999</c:v>
                </c:pt>
                <c:pt idx="5">
                  <c:v>7.82</c:v>
                </c:pt>
                <c:pt idx="6">
                  <c:v>7.82</c:v>
                </c:pt>
                <c:pt idx="7">
                  <c:v>3.58</c:v>
                </c:pt>
                <c:pt idx="9">
                  <c:v>2.7</c:v>
                </c:pt>
                <c:pt idx="10">
                  <c:v>3.25</c:v>
                </c:pt>
                <c:pt idx="11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3E-4FB7-9A85-E4D7B52D38D0}"/>
            </c:ext>
          </c:extLst>
        </c:ser>
        <c:ser>
          <c:idx val="0"/>
          <c:order val="2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gráfico'!$BD$12:$BO$12</c:f>
              <c:numCache>
                <c:formatCode>General</c:formatCode>
                <c:ptCount val="12"/>
                <c:pt idx="0">
                  <c:v>4.2399999999999993</c:v>
                </c:pt>
                <c:pt idx="1">
                  <c:v>5.14</c:v>
                </c:pt>
                <c:pt idx="2">
                  <c:v>6.33</c:v>
                </c:pt>
                <c:pt idx="3">
                  <c:v>8.23</c:v>
                </c:pt>
                <c:pt idx="4">
                  <c:v>9.5499999999999989</c:v>
                </c:pt>
                <c:pt idx="5">
                  <c:v>7.4499999999999993</c:v>
                </c:pt>
                <c:pt idx="6">
                  <c:v>4.76</c:v>
                </c:pt>
                <c:pt idx="7">
                  <c:v>4.05</c:v>
                </c:pt>
                <c:pt idx="8">
                  <c:v>4.5999999999999996</c:v>
                </c:pt>
                <c:pt idx="9">
                  <c:v>2.75</c:v>
                </c:pt>
                <c:pt idx="10">
                  <c:v>3</c:v>
                </c:pt>
                <c:pt idx="11">
                  <c:v>4.3999999999999995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3E-4FB7-9A85-E4D7B52D38D0}"/>
            </c:ext>
          </c:extLst>
        </c:ser>
        <c:ser>
          <c:idx val="1"/>
          <c:order val="3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gráfico'!$BP$12:$CA$12</c:f>
              <c:numCache>
                <c:formatCode>General</c:formatCode>
                <c:ptCount val="12"/>
                <c:pt idx="0">
                  <c:v>4.1999999999999993</c:v>
                </c:pt>
                <c:pt idx="1">
                  <c:v>5.0199999999999996</c:v>
                </c:pt>
                <c:pt idx="2">
                  <c:v>6.38</c:v>
                </c:pt>
                <c:pt idx="3">
                  <c:v>7.1999999999999993</c:v>
                </c:pt>
                <c:pt idx="4">
                  <c:v>8.6199999999999992</c:v>
                </c:pt>
                <c:pt idx="5">
                  <c:v>7.66</c:v>
                </c:pt>
                <c:pt idx="7">
                  <c:v>3.19</c:v>
                </c:pt>
                <c:pt idx="9">
                  <c:v>3.12</c:v>
                </c:pt>
                <c:pt idx="10">
                  <c:v>2.95</c:v>
                </c:pt>
                <c:pt idx="11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3E-4FB7-9A85-E4D7B52D38D0}"/>
            </c:ext>
          </c:extLst>
        </c:ser>
        <c:ser>
          <c:idx val="2"/>
          <c:order val="4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gráfico'!$CB$12:$CM$12</c:f>
              <c:numCache>
                <c:formatCode>General</c:formatCode>
                <c:ptCount val="12"/>
                <c:pt idx="0">
                  <c:v>4.5</c:v>
                </c:pt>
                <c:pt idx="1">
                  <c:v>3.36</c:v>
                </c:pt>
                <c:pt idx="2">
                  <c:v>5.1999999999999993</c:v>
                </c:pt>
                <c:pt idx="3">
                  <c:v>6.1499999999999995</c:v>
                </c:pt>
                <c:pt idx="4">
                  <c:v>6.79</c:v>
                </c:pt>
                <c:pt idx="5">
                  <c:v>6.8000000000000007</c:v>
                </c:pt>
                <c:pt idx="6">
                  <c:v>3.9</c:v>
                </c:pt>
                <c:pt idx="7">
                  <c:v>3.65</c:v>
                </c:pt>
                <c:pt idx="9">
                  <c:v>3.0100000000000002</c:v>
                </c:pt>
                <c:pt idx="10">
                  <c:v>3.1599999999999997</c:v>
                </c:pt>
                <c:pt idx="11">
                  <c:v>3.0100000000000002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23E-4FB7-9A85-E4D7B52D38D0}"/>
            </c:ext>
          </c:extLst>
        </c:ser>
        <c:ser>
          <c:idx val="3"/>
          <c:order val="5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gráfico'!$CN$12:$CY$12</c:f>
              <c:numCache>
                <c:formatCode>General</c:formatCode>
                <c:ptCount val="12"/>
                <c:pt idx="0">
                  <c:v>4.42</c:v>
                </c:pt>
                <c:pt idx="1">
                  <c:v>5.33</c:v>
                </c:pt>
                <c:pt idx="2">
                  <c:v>6.23</c:v>
                </c:pt>
                <c:pt idx="3">
                  <c:v>7.67</c:v>
                </c:pt>
                <c:pt idx="4">
                  <c:v>4.9600000000000009</c:v>
                </c:pt>
                <c:pt idx="5">
                  <c:v>3.2600000000000002</c:v>
                </c:pt>
                <c:pt idx="6">
                  <c:v>2.71</c:v>
                </c:pt>
                <c:pt idx="7">
                  <c:v>3.06</c:v>
                </c:pt>
                <c:pt idx="8">
                  <c:v>3.0799999999999996</c:v>
                </c:pt>
                <c:pt idx="9">
                  <c:v>2.96</c:v>
                </c:pt>
                <c:pt idx="10">
                  <c:v>3.14</c:v>
                </c:pt>
                <c:pt idx="11">
                  <c:v>3.4600000000000004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3E-4FB7-9A85-E4D7B52D38D0}"/>
            </c:ext>
          </c:extLst>
        </c:ser>
        <c:ser>
          <c:idx val="6"/>
          <c:order val="6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gráfico'!$CZ$12:$DK$12</c:f>
              <c:numCache>
                <c:formatCode>General</c:formatCode>
                <c:ptCount val="12"/>
                <c:pt idx="0">
                  <c:v>4.1400000000000006</c:v>
                </c:pt>
                <c:pt idx="1">
                  <c:v>4.8800000000000008</c:v>
                </c:pt>
                <c:pt idx="2">
                  <c:v>5.68</c:v>
                </c:pt>
                <c:pt idx="3">
                  <c:v>6.8699999999999992</c:v>
                </c:pt>
                <c:pt idx="4">
                  <c:v>7.83</c:v>
                </c:pt>
                <c:pt idx="5">
                  <c:v>6.8100000000000005</c:v>
                </c:pt>
                <c:pt idx="6">
                  <c:v>4.6199999999999992</c:v>
                </c:pt>
                <c:pt idx="7">
                  <c:v>3.8000000000000003</c:v>
                </c:pt>
                <c:pt idx="8">
                  <c:v>3.5100000000000002</c:v>
                </c:pt>
                <c:pt idx="9">
                  <c:v>3.31</c:v>
                </c:pt>
                <c:pt idx="10">
                  <c:v>2.98</c:v>
                </c:pt>
                <c:pt idx="11">
                  <c:v>3.2500000000000004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00-4949-AC3B-3640F08E388E}"/>
            </c:ext>
          </c:extLst>
        </c:ser>
        <c:ser>
          <c:idx val="7"/>
          <c:order val="7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gráfico'!$DL$12:$DW$12</c:f>
              <c:numCache>
                <c:formatCode>General</c:formatCode>
                <c:ptCount val="12"/>
                <c:pt idx="0">
                  <c:v>3.61</c:v>
                </c:pt>
                <c:pt idx="1">
                  <c:v>4.4600000000000009</c:v>
                </c:pt>
                <c:pt idx="2">
                  <c:v>4.4600000000000009</c:v>
                </c:pt>
                <c:pt idx="3">
                  <c:v>6.48</c:v>
                </c:pt>
                <c:pt idx="4">
                  <c:v>7.58</c:v>
                </c:pt>
                <c:pt idx="5">
                  <c:v>3.7600000000000002</c:v>
                </c:pt>
                <c:pt idx="6">
                  <c:v>3.1999999999999997</c:v>
                </c:pt>
                <c:pt idx="7">
                  <c:v>3.06</c:v>
                </c:pt>
                <c:pt idx="8">
                  <c:v>2.88</c:v>
                </c:pt>
                <c:pt idx="9">
                  <c:v>2.97</c:v>
                </c:pt>
                <c:pt idx="10">
                  <c:v>2.4900000000000002</c:v>
                </c:pt>
                <c:pt idx="11">
                  <c:v>3.1300000000000003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5E-48B9-9D59-E55F66542411}"/>
            </c:ext>
          </c:extLst>
        </c:ser>
        <c:ser>
          <c:idx val="8"/>
          <c:order val="8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gráfico'!$DX$12:$EI$12</c:f>
              <c:numCache>
                <c:formatCode>General</c:formatCode>
                <c:ptCount val="12"/>
                <c:pt idx="0">
                  <c:v>3.6999999999999997</c:v>
                </c:pt>
                <c:pt idx="1">
                  <c:v>4.43</c:v>
                </c:pt>
                <c:pt idx="2">
                  <c:v>5.3000000000000007</c:v>
                </c:pt>
                <c:pt idx="3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47-4B75-B3AD-16A91E021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2096"/>
        <c:axId val="1"/>
      </c:lineChart>
      <c:catAx>
        <c:axId val="148052209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2096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33464566929139"/>
          <c:y val="0.20473916760404945"/>
          <c:w val="0.12405304600082884"/>
          <c:h val="0.667000224971878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Quiriman #1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gráfico'!$T$1:$AE$1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gráfico'!$T$4:$AE$4</c:f>
              <c:numCache>
                <c:formatCode>General</c:formatCode>
                <c:ptCount val="12"/>
                <c:pt idx="6">
                  <c:v>15.270000000000001</c:v>
                </c:pt>
                <c:pt idx="8">
                  <c:v>13.75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2-491A-92C7-9741BFCDEED0}"/>
            </c:ext>
          </c:extLst>
        </c:ser>
        <c:ser>
          <c:idx val="4"/>
          <c:order val="1"/>
          <c:tx>
            <c:strRef>
              <c:f>'Datos gráfico'!$AF$1:$AQ$1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gráfico'!$AF$4:$AQ$4</c:f>
              <c:numCache>
                <c:formatCode>General</c:formatCode>
                <c:ptCount val="12"/>
                <c:pt idx="1">
                  <c:v>14.89</c:v>
                </c:pt>
                <c:pt idx="2">
                  <c:v>19.13</c:v>
                </c:pt>
                <c:pt idx="4">
                  <c:v>16.71</c:v>
                </c:pt>
                <c:pt idx="5">
                  <c:v>13.770000000000001</c:v>
                </c:pt>
                <c:pt idx="6">
                  <c:v>13.4</c:v>
                </c:pt>
                <c:pt idx="7">
                  <c:v>13.55</c:v>
                </c:pt>
                <c:pt idx="8">
                  <c:v>12.860000000000001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72-491A-92C7-9741BFCDEED0}"/>
            </c:ext>
          </c:extLst>
        </c:ser>
        <c:ser>
          <c:idx val="5"/>
          <c:order val="2"/>
          <c:tx>
            <c:strRef>
              <c:f>'Datos gráfico'!$AR$1:$BC$1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gráfico'!$AR$4:$BC$4</c:f>
              <c:numCache>
                <c:formatCode>General</c:formatCode>
                <c:ptCount val="12"/>
                <c:pt idx="0">
                  <c:v>14.56</c:v>
                </c:pt>
                <c:pt idx="1">
                  <c:v>15.57</c:v>
                </c:pt>
                <c:pt idx="4">
                  <c:v>19.690000000000001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72-491A-92C7-9741BFCDEED0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gráfico'!$BD$4:$BO$4</c:f>
              <c:numCache>
                <c:formatCode>General</c:formatCode>
                <c:ptCount val="12"/>
                <c:pt idx="0">
                  <c:v>14.8</c:v>
                </c:pt>
                <c:pt idx="2">
                  <c:v>16.91</c:v>
                </c:pt>
                <c:pt idx="3">
                  <c:v>18.57</c:v>
                </c:pt>
                <c:pt idx="5">
                  <c:v>19.060000000000002</c:v>
                </c:pt>
                <c:pt idx="9">
                  <c:v>13.370000000000001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72-491A-92C7-9741BFCDEED0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gráfico'!$BP$4:$CA$4</c:f>
              <c:numCache>
                <c:formatCode>General</c:formatCode>
                <c:ptCount val="12"/>
                <c:pt idx="1">
                  <c:v>27.85</c:v>
                </c:pt>
                <c:pt idx="2">
                  <c:v>17.28</c:v>
                </c:pt>
                <c:pt idx="4">
                  <c:v>20.99</c:v>
                </c:pt>
                <c:pt idx="5">
                  <c:v>20.05</c:v>
                </c:pt>
                <c:pt idx="9">
                  <c:v>22.240000000000002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72-491A-92C7-9741BFCDEED0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gráfico'!$CB$4:$CM$4</c:f>
              <c:numCache>
                <c:formatCode>General</c:formatCode>
                <c:ptCount val="12"/>
                <c:pt idx="0">
                  <c:v>14.4</c:v>
                </c:pt>
                <c:pt idx="4">
                  <c:v>18.53</c:v>
                </c:pt>
                <c:pt idx="6">
                  <c:v>15.020000000000001</c:v>
                </c:pt>
                <c:pt idx="9">
                  <c:v>13.620000000000001</c:v>
                </c:pt>
                <c:pt idx="11">
                  <c:v>13.620000000000001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72-491A-92C7-9741BFCDEED0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gráfico'!$CN$4:$CY$4</c:f>
              <c:numCache>
                <c:formatCode>General</c:formatCode>
                <c:ptCount val="12"/>
                <c:pt idx="0">
                  <c:v>15.21</c:v>
                </c:pt>
                <c:pt idx="11">
                  <c:v>14.280000000000001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72-491A-92C7-9741BFCDEED0}"/>
            </c:ext>
          </c:extLst>
        </c:ser>
        <c:ser>
          <c:idx val="7"/>
          <c:order val="7"/>
          <c:tx>
            <c:strRef>
              <c:f>'Datos gráfico'!$CZ$1:$DK$1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gráfico'!$CZ$4:$DK$4</c:f>
              <c:numCache>
                <c:formatCode>General</c:formatCode>
                <c:ptCount val="12"/>
                <c:pt idx="0">
                  <c:v>14.930000000000001</c:v>
                </c:pt>
                <c:pt idx="1">
                  <c:v>15.8</c:v>
                </c:pt>
                <c:pt idx="3">
                  <c:v>17.78</c:v>
                </c:pt>
                <c:pt idx="4">
                  <c:v>19.87</c:v>
                </c:pt>
                <c:pt idx="6">
                  <c:v>17.970000000000002</c:v>
                </c:pt>
                <c:pt idx="10">
                  <c:v>11.870000000000001</c:v>
                </c:pt>
                <c:pt idx="11">
                  <c:v>14.3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50-4928-9AA4-6CD118C738B2}"/>
            </c:ext>
          </c:extLst>
        </c:ser>
        <c:ser>
          <c:idx val="8"/>
          <c:order val="8"/>
          <c:tx>
            <c:strRef>
              <c:f>'Datos gráfico'!$DL$1:$DW$1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gráfico'!$DL$4:$DW$4</c:f>
              <c:numCache>
                <c:formatCode>General</c:formatCode>
                <c:ptCount val="12"/>
                <c:pt idx="3">
                  <c:v>17.8</c:v>
                </c:pt>
                <c:pt idx="4">
                  <c:v>15.93</c:v>
                </c:pt>
                <c:pt idx="8">
                  <c:v>13.9</c:v>
                </c:pt>
                <c:pt idx="10">
                  <c:v>13.46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4A-4E3F-8DFC-AC9953EAFA89}"/>
            </c:ext>
          </c:extLst>
        </c:ser>
        <c:ser>
          <c:idx val="9"/>
          <c:order val="9"/>
          <c:tx>
            <c:strRef>
              <c:f>'Datos gráfico'!$DX$1:$EI$1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gráfico'!$DX$4:$EI$4</c:f>
              <c:numCache>
                <c:formatCode>General</c:formatCode>
                <c:ptCount val="12"/>
                <c:pt idx="1">
                  <c:v>15.360000000000001</c:v>
                </c:pt>
                <c:pt idx="2">
                  <c:v>16.190000000000001</c:v>
                </c:pt>
                <c:pt idx="3">
                  <c:v>17.400000000000002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2-4C17-8091-E9677DCB0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18768"/>
        <c:axId val="1"/>
      </c:lineChart>
      <c:catAx>
        <c:axId val="14805187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9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187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845076736108794"/>
          <c:y val="0.16694655267414371"/>
          <c:w val="0.12424376249327604"/>
          <c:h val="0.73191020422672903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La Y Griega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'Datos gráfico'!$T$1:$AE$1</c:f>
              <c:strCache>
                <c:ptCount val="12"/>
                <c:pt idx="0">
                  <c:v>2016</c:v>
                </c:pt>
              </c:strCache>
            </c:strRef>
          </c:tx>
          <c:marker>
            <c:symbol val="x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gráfico'!$T$9:$AE$9</c:f>
              <c:numCache>
                <c:formatCode>General</c:formatCode>
                <c:ptCount val="12"/>
                <c:pt idx="4">
                  <c:v>29.569999999999997</c:v>
                </c:pt>
                <c:pt idx="7">
                  <c:v>29.7</c:v>
                </c:pt>
                <c:pt idx="8">
                  <c:v>23.849999999999998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5-431F-9DC7-58028EA5ECA0}"/>
            </c:ext>
          </c:extLst>
        </c:ser>
        <c:ser>
          <c:idx val="4"/>
          <c:order val="1"/>
          <c:tx>
            <c:strRef>
              <c:f>'Datos gráfico'!$AF$1:$AQ$1</c:f>
              <c:strCache>
                <c:ptCount val="12"/>
                <c:pt idx="0">
                  <c:v>2017</c:v>
                </c:pt>
              </c:strCache>
            </c:strRef>
          </c:tx>
          <c:marker>
            <c:symbol val="star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gráfico'!$AF$9:$AQ$9</c:f>
              <c:numCache>
                <c:formatCode>General</c:formatCode>
                <c:ptCount val="12"/>
                <c:pt idx="1">
                  <c:v>21.02</c:v>
                </c:pt>
                <c:pt idx="5">
                  <c:v>25.33</c:v>
                </c:pt>
                <c:pt idx="7">
                  <c:v>18.52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5-431F-9DC7-58028EA5ECA0}"/>
            </c:ext>
          </c:extLst>
        </c:ser>
        <c:ser>
          <c:idx val="5"/>
          <c:order val="2"/>
          <c:tx>
            <c:strRef>
              <c:f>'Datos gráfico'!$AR$1:$BC$1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gráfico'!$AR$9:$BC$9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85-431F-9DC7-58028EA5ECA0}"/>
            </c:ext>
          </c:extLst>
        </c:ser>
        <c:ser>
          <c:idx val="0"/>
          <c:order val="3"/>
          <c:tx>
            <c:strRef>
              <c:f>'Datos gráfico'!$BD$1:$BO$1</c:f>
              <c:strCache>
                <c:ptCount val="12"/>
                <c:pt idx="0">
                  <c:v>2019</c:v>
                </c:pt>
              </c:strCache>
            </c:strRef>
          </c:tx>
          <c:marker>
            <c:symbol val="diamond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gráfico'!$BD$9:$BO$9</c:f>
              <c:numCache>
                <c:formatCode>General</c:formatCode>
                <c:ptCount val="12"/>
                <c:pt idx="0">
                  <c:v>20.18</c:v>
                </c:pt>
                <c:pt idx="6">
                  <c:v>32.589999999999996</c:v>
                </c:pt>
                <c:pt idx="7">
                  <c:v>32.92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85-431F-9DC7-58028EA5ECA0}"/>
            </c:ext>
          </c:extLst>
        </c:ser>
        <c:ser>
          <c:idx val="1"/>
          <c:order val="4"/>
          <c:tx>
            <c:strRef>
              <c:f>'Datos gráfico'!$BP$1:$CA$1</c:f>
              <c:strCache>
                <c:ptCount val="12"/>
                <c:pt idx="0">
                  <c:v>2020</c:v>
                </c:pt>
              </c:strCache>
            </c:strRef>
          </c:tx>
          <c:marker>
            <c:symbol val="squar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gráfico'!$BP$9:$CA$9</c:f>
              <c:numCache>
                <c:formatCode>General</c:formatCode>
                <c:ptCount val="12"/>
                <c:pt idx="9">
                  <c:v>14.99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85-431F-9DC7-58028EA5ECA0}"/>
            </c:ext>
          </c:extLst>
        </c:ser>
        <c:ser>
          <c:idx val="2"/>
          <c:order val="5"/>
          <c:tx>
            <c:strRef>
              <c:f>'Datos gráfico'!$CB$1:$CM$1</c:f>
              <c:strCache>
                <c:ptCount val="12"/>
                <c:pt idx="0">
                  <c:v>2021</c:v>
                </c:pt>
              </c:strCache>
            </c:strRef>
          </c:tx>
          <c:marker>
            <c:symbol val="triangle"/>
            <c:size val="5"/>
          </c:marker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gráfico'!$CB$9:$CM$9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85-431F-9DC7-58028EA5ECA0}"/>
            </c:ext>
          </c:extLst>
        </c:ser>
        <c:ser>
          <c:idx val="6"/>
          <c:order val="6"/>
          <c:tx>
            <c:strRef>
              <c:f>'Datos gráfico'!$CN$1:$CY$1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gráfico'!$M$13:$X$13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gráfico'!$CN$9:$CY$9</c:f>
              <c:numCache>
                <c:formatCode>General</c:formatCode>
                <c:ptCount val="12"/>
                <c:pt idx="0">
                  <c:v>20.09</c:v>
                </c:pt>
                <c:pt idx="1">
                  <c:v>20.919999999999998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85-431F-9DC7-58028EA5E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0529168"/>
        <c:axId val="1"/>
      </c:lineChart>
      <c:catAx>
        <c:axId val="1480529168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6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(m.b.n.s.)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480529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000131233595809"/>
          <c:y val="0.36559220795075031"/>
          <c:w val="0.13277799650043742"/>
          <c:h val="0.37096886145045826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1704975</xdr:colOff>
      <xdr:row>4</xdr:row>
      <xdr:rowOff>0</xdr:rowOff>
    </xdr:from>
    <xdr:to>
      <xdr:col>11</xdr:col>
      <xdr:colOff>1581150</xdr:colOff>
      <xdr:row>21</xdr:row>
      <xdr:rowOff>114300</xdr:rowOff>
    </xdr:to>
    <xdr:graphicFrame macro="">
      <xdr:nvGraphicFramePr>
        <xdr:cNvPr id="1454608" name="Gráfico 5">
          <a:extLst>
            <a:ext uri="{FF2B5EF4-FFF2-40B4-BE49-F238E27FC236}">
              <a16:creationId xmlns:a16="http://schemas.microsoft.com/office/drawing/2014/main" id="{4AF18693-31D6-4C68-A445-44F6F7D2E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</xdr:row>
      <xdr:rowOff>9525</xdr:rowOff>
    </xdr:from>
    <xdr:to>
      <xdr:col>5</xdr:col>
      <xdr:colOff>1704975</xdr:colOff>
      <xdr:row>21</xdr:row>
      <xdr:rowOff>0</xdr:rowOff>
    </xdr:to>
    <xdr:graphicFrame macro="">
      <xdr:nvGraphicFramePr>
        <xdr:cNvPr id="1454609" name="Gráfico 5">
          <a:extLst>
            <a:ext uri="{FF2B5EF4-FFF2-40B4-BE49-F238E27FC236}">
              <a16:creationId xmlns:a16="http://schemas.microsoft.com/office/drawing/2014/main" id="{A7E20D8A-44EE-4917-B662-71A807696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38100</xdr:rowOff>
    </xdr:from>
    <xdr:to>
      <xdr:col>5</xdr:col>
      <xdr:colOff>1704975</xdr:colOff>
      <xdr:row>38</xdr:row>
      <xdr:rowOff>38100</xdr:rowOff>
    </xdr:to>
    <xdr:graphicFrame macro="">
      <xdr:nvGraphicFramePr>
        <xdr:cNvPr id="1454610" name="Gráfico 5">
          <a:extLst>
            <a:ext uri="{FF2B5EF4-FFF2-40B4-BE49-F238E27FC236}">
              <a16:creationId xmlns:a16="http://schemas.microsoft.com/office/drawing/2014/main" id="{35D0C33F-F204-4C79-A6C4-1ECEA7744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19050</xdr:colOff>
      <xdr:row>21</xdr:row>
      <xdr:rowOff>123824</xdr:rowOff>
    </xdr:from>
    <xdr:to>
      <xdr:col>12</xdr:col>
      <xdr:colOff>19050</xdr:colOff>
      <xdr:row>38</xdr:row>
      <xdr:rowOff>47624</xdr:rowOff>
    </xdr:to>
    <xdr:graphicFrame macro="">
      <xdr:nvGraphicFramePr>
        <xdr:cNvPr id="1454611" name="Gráfico 5">
          <a:extLst>
            <a:ext uri="{FF2B5EF4-FFF2-40B4-BE49-F238E27FC236}">
              <a16:creationId xmlns:a16="http://schemas.microsoft.com/office/drawing/2014/main" id="{826309A0-F0E1-4274-A40A-9F836BD274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1704975</xdr:colOff>
      <xdr:row>54</xdr:row>
      <xdr:rowOff>371475</xdr:rowOff>
    </xdr:to>
    <xdr:graphicFrame macro="">
      <xdr:nvGraphicFramePr>
        <xdr:cNvPr id="1454612" name="Gráfico 5">
          <a:extLst>
            <a:ext uri="{FF2B5EF4-FFF2-40B4-BE49-F238E27FC236}">
              <a16:creationId xmlns:a16="http://schemas.microsoft.com/office/drawing/2014/main" id="{A2BB402B-79F1-4DB1-A64B-A3B1F738DA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37</xdr:row>
      <xdr:rowOff>133350</xdr:rowOff>
    </xdr:from>
    <xdr:to>
      <xdr:col>12</xdr:col>
      <xdr:colOff>0</xdr:colOff>
      <xdr:row>55</xdr:row>
      <xdr:rowOff>85725</xdr:rowOff>
    </xdr:to>
    <xdr:graphicFrame macro="">
      <xdr:nvGraphicFramePr>
        <xdr:cNvPr id="1454613" name="Gráfico 5">
          <a:extLst>
            <a:ext uri="{FF2B5EF4-FFF2-40B4-BE49-F238E27FC236}">
              <a16:creationId xmlns:a16="http://schemas.microsoft.com/office/drawing/2014/main" id="{DB2655E7-0CA4-4BD5-9F5F-81D29F98E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55</xdr:row>
      <xdr:rowOff>0</xdr:rowOff>
    </xdr:from>
    <xdr:to>
      <xdr:col>5</xdr:col>
      <xdr:colOff>1704975</xdr:colOff>
      <xdr:row>71</xdr:row>
      <xdr:rowOff>371475</xdr:rowOff>
    </xdr:to>
    <xdr:graphicFrame macro="">
      <xdr:nvGraphicFramePr>
        <xdr:cNvPr id="1454614" name="Gráfico 5">
          <a:extLst>
            <a:ext uri="{FF2B5EF4-FFF2-40B4-BE49-F238E27FC236}">
              <a16:creationId xmlns:a16="http://schemas.microsoft.com/office/drawing/2014/main" id="{0F32B02C-E1FF-46C5-91FC-29A775DCB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752475</xdr:colOff>
      <xdr:row>54</xdr:row>
      <xdr:rowOff>142875</xdr:rowOff>
    </xdr:from>
    <xdr:to>
      <xdr:col>11</xdr:col>
      <xdr:colOff>752475</xdr:colOff>
      <xdr:row>72</xdr:row>
      <xdr:rowOff>104775</xdr:rowOff>
    </xdr:to>
    <xdr:graphicFrame macro="">
      <xdr:nvGraphicFramePr>
        <xdr:cNvPr id="1454615" name="Gráfico 5">
          <a:extLst>
            <a:ext uri="{FF2B5EF4-FFF2-40B4-BE49-F238E27FC236}">
              <a16:creationId xmlns:a16="http://schemas.microsoft.com/office/drawing/2014/main" id="{E6C3DFEF-8F31-458B-BF44-CB6E9BB46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5</xdr:col>
      <xdr:colOff>1704975</xdr:colOff>
      <xdr:row>88</xdr:row>
      <xdr:rowOff>371475</xdr:rowOff>
    </xdr:to>
    <xdr:graphicFrame macro="">
      <xdr:nvGraphicFramePr>
        <xdr:cNvPr id="1454616" name="Gráfico 5">
          <a:extLst>
            <a:ext uri="{FF2B5EF4-FFF2-40B4-BE49-F238E27FC236}">
              <a16:creationId xmlns:a16="http://schemas.microsoft.com/office/drawing/2014/main" id="{838AA006-7F69-42DF-829A-15D57A03DB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71</xdr:row>
      <xdr:rowOff>152400</xdr:rowOff>
    </xdr:from>
    <xdr:to>
      <xdr:col>12</xdr:col>
      <xdr:colOff>0</xdr:colOff>
      <xdr:row>89</xdr:row>
      <xdr:rowOff>114300</xdr:rowOff>
    </xdr:to>
    <xdr:graphicFrame macro="">
      <xdr:nvGraphicFramePr>
        <xdr:cNvPr id="1454617" name="Gráfico 5">
          <a:extLst>
            <a:ext uri="{FF2B5EF4-FFF2-40B4-BE49-F238E27FC236}">
              <a16:creationId xmlns:a16="http://schemas.microsoft.com/office/drawing/2014/main" id="{8FFD3C71-12AA-417D-A51C-41B7D3DD6D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5</xdr:col>
      <xdr:colOff>1704975</xdr:colOff>
      <xdr:row>105</xdr:row>
      <xdr:rowOff>371475</xdr:rowOff>
    </xdr:to>
    <xdr:graphicFrame macro="">
      <xdr:nvGraphicFramePr>
        <xdr:cNvPr id="1454618" name="Gráfico 5">
          <a:extLst>
            <a:ext uri="{FF2B5EF4-FFF2-40B4-BE49-F238E27FC236}">
              <a16:creationId xmlns:a16="http://schemas.microsoft.com/office/drawing/2014/main" id="{195E8F9C-54EE-4FDD-B799-805004164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1704975</xdr:colOff>
      <xdr:row>89</xdr:row>
      <xdr:rowOff>0</xdr:rowOff>
    </xdr:from>
    <xdr:to>
      <xdr:col>11</xdr:col>
      <xdr:colOff>1581150</xdr:colOff>
      <xdr:row>106</xdr:row>
      <xdr:rowOff>114300</xdr:rowOff>
    </xdr:to>
    <xdr:graphicFrame macro="">
      <xdr:nvGraphicFramePr>
        <xdr:cNvPr id="1454619" name="Gráfico 5">
          <a:extLst>
            <a:ext uri="{FF2B5EF4-FFF2-40B4-BE49-F238E27FC236}">
              <a16:creationId xmlns:a16="http://schemas.microsoft.com/office/drawing/2014/main" id="{F0722062-B324-4CBF-BE12-F662A5815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106</xdr:row>
      <xdr:rowOff>9525</xdr:rowOff>
    </xdr:from>
    <xdr:to>
      <xdr:col>5</xdr:col>
      <xdr:colOff>1828800</xdr:colOff>
      <xdr:row>123</xdr:row>
      <xdr:rowOff>0</xdr:rowOff>
    </xdr:to>
    <xdr:graphicFrame macro="">
      <xdr:nvGraphicFramePr>
        <xdr:cNvPr id="1454620" name="Gráfico 5">
          <a:extLst>
            <a:ext uri="{FF2B5EF4-FFF2-40B4-BE49-F238E27FC236}">
              <a16:creationId xmlns:a16="http://schemas.microsoft.com/office/drawing/2014/main" id="{E0E38B23-6EE2-4AD0-86F9-284480ACE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1828800</xdr:colOff>
      <xdr:row>106</xdr:row>
      <xdr:rowOff>76200</xdr:rowOff>
    </xdr:from>
    <xdr:to>
      <xdr:col>11</xdr:col>
      <xdr:colOff>1695450</xdr:colOff>
      <xdr:row>123</xdr:row>
      <xdr:rowOff>200025</xdr:rowOff>
    </xdr:to>
    <xdr:graphicFrame macro="">
      <xdr:nvGraphicFramePr>
        <xdr:cNvPr id="1454621" name="Gráfico 5">
          <a:extLst>
            <a:ext uri="{FF2B5EF4-FFF2-40B4-BE49-F238E27FC236}">
              <a16:creationId xmlns:a16="http://schemas.microsoft.com/office/drawing/2014/main" id="{E10D7A6D-AECB-44F2-A1A1-9C2E7D7A3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</xdr:col>
      <xdr:colOff>0</xdr:colOff>
      <xdr:row>4</xdr:row>
      <xdr:rowOff>0</xdr:rowOff>
    </xdr:from>
    <xdr:to>
      <xdr:col>17</xdr:col>
      <xdr:colOff>1743075</xdr:colOff>
      <xdr:row>21</xdr:row>
      <xdr:rowOff>114300</xdr:rowOff>
    </xdr:to>
    <xdr:graphicFrame macro="">
      <xdr:nvGraphicFramePr>
        <xdr:cNvPr id="1454622" name="Gráfico 5">
          <a:extLst>
            <a:ext uri="{FF2B5EF4-FFF2-40B4-BE49-F238E27FC236}">
              <a16:creationId xmlns:a16="http://schemas.microsoft.com/office/drawing/2014/main" id="{B9747F78-0728-4E2E-90CC-6489CAE03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12</xdr:col>
      <xdr:colOff>0</xdr:colOff>
      <xdr:row>55</xdr:row>
      <xdr:rowOff>0</xdr:rowOff>
    </xdr:from>
    <xdr:to>
      <xdr:col>18</xdr:col>
      <xdr:colOff>0</xdr:colOff>
      <xdr:row>72</xdr:row>
      <xdr:rowOff>114300</xdr:rowOff>
    </xdr:to>
    <xdr:graphicFrame macro="">
      <xdr:nvGraphicFramePr>
        <xdr:cNvPr id="1454623" name="Gráfico 5">
          <a:extLst>
            <a:ext uri="{FF2B5EF4-FFF2-40B4-BE49-F238E27FC236}">
              <a16:creationId xmlns:a16="http://schemas.microsoft.com/office/drawing/2014/main" id="{C4587435-4B46-40DD-830F-F5D40BA9F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zoomScale="90" zoomScaleNormal="90" workbookViewId="0">
      <selection activeCell="B13" sqref="B13"/>
    </sheetView>
  </sheetViews>
  <sheetFormatPr baseColWidth="10" defaultColWidth="11.54296875" defaultRowHeight="15.5" x14ac:dyDescent="0.35"/>
  <cols>
    <col min="1" max="1" width="3.81640625" style="1" customWidth="1"/>
    <col min="2" max="2" width="50.2695312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5.54296875" style="1" customWidth="1"/>
    <col min="9" max="10" width="10.7265625" style="1" customWidth="1"/>
    <col min="11" max="11" width="11.54296875" style="1" bestFit="1" customWidth="1"/>
    <col min="12" max="16384" width="11.54296875" style="1"/>
  </cols>
  <sheetData>
    <row r="1" spans="1:14" s="4" customFormat="1" ht="18" x14ac:dyDescent="0.4">
      <c r="A1" s="51" t="s">
        <v>12</v>
      </c>
      <c r="B1" s="52"/>
      <c r="C1" s="52"/>
      <c r="D1" s="52"/>
      <c r="E1" s="52"/>
      <c r="F1" s="52"/>
      <c r="G1" s="52"/>
      <c r="H1" s="53"/>
      <c r="I1" s="11"/>
      <c r="J1" s="11"/>
      <c r="K1" s="11"/>
      <c r="L1" s="3"/>
    </row>
    <row r="2" spans="1:14" s="4" customFormat="1" ht="18" x14ac:dyDescent="0.4">
      <c r="A2" s="54"/>
      <c r="B2" s="55"/>
      <c r="C2" s="55"/>
      <c r="D2" s="55"/>
      <c r="E2" s="55"/>
      <c r="F2" s="55"/>
      <c r="G2" s="55"/>
      <c r="H2" s="56"/>
      <c r="I2" s="11"/>
      <c r="J2" s="11"/>
      <c r="K2" s="11"/>
    </row>
    <row r="3" spans="1:14" s="4" customFormat="1" ht="18" x14ac:dyDescent="0.4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I3" s="12" t="s">
        <v>5</v>
      </c>
      <c r="J3" s="12" t="s">
        <v>6</v>
      </c>
      <c r="K3" s="12" t="s">
        <v>7</v>
      </c>
      <c r="L3" s="2"/>
      <c r="M3" s="12" t="s">
        <v>5</v>
      </c>
      <c r="N3" s="12" t="s">
        <v>6</v>
      </c>
    </row>
    <row r="4" spans="1:14" s="4" customFormat="1" ht="18" x14ac:dyDescent="0.4">
      <c r="A4" s="14">
        <v>1</v>
      </c>
      <c r="B4" s="14" t="s">
        <v>8</v>
      </c>
      <c r="C4" s="15">
        <v>371747</v>
      </c>
      <c r="D4" s="15">
        <v>233146</v>
      </c>
      <c r="E4" s="14">
        <v>0.2</v>
      </c>
      <c r="I4" s="13"/>
      <c r="J4" s="13">
        <f>N4-E4</f>
        <v>19.7</v>
      </c>
      <c r="K4" s="16">
        <v>42345</v>
      </c>
      <c r="M4" s="21"/>
      <c r="N4" s="21">
        <v>19.899999999999999</v>
      </c>
    </row>
    <row r="5" spans="1:14" s="4" customFormat="1" ht="18" x14ac:dyDescent="0.4">
      <c r="A5" s="14">
        <v>2</v>
      </c>
      <c r="B5" s="14" t="s">
        <v>9</v>
      </c>
      <c r="C5" s="15">
        <v>371019</v>
      </c>
      <c r="D5" s="15">
        <v>232783</v>
      </c>
      <c r="E5" s="14">
        <v>0.78</v>
      </c>
      <c r="I5" s="13">
        <f>M5-E5</f>
        <v>13.48</v>
      </c>
      <c r="J5" s="13"/>
      <c r="K5" s="16">
        <v>42345</v>
      </c>
      <c r="M5" s="21">
        <v>14.26</v>
      </c>
      <c r="N5" s="21"/>
    </row>
    <row r="6" spans="1:14" s="4" customFormat="1" ht="18" x14ac:dyDescent="0.4">
      <c r="A6" s="14"/>
      <c r="B6" s="14"/>
      <c r="C6" s="15"/>
      <c r="D6" s="15"/>
      <c r="E6" s="14"/>
      <c r="I6" s="13"/>
      <c r="J6" s="13"/>
      <c r="K6" s="16"/>
      <c r="M6" s="21"/>
      <c r="N6" s="21"/>
    </row>
    <row r="7" spans="1:14" s="4" customFormat="1" ht="18" x14ac:dyDescent="0.4">
      <c r="A7" s="14">
        <v>3</v>
      </c>
      <c r="B7" s="14" t="s">
        <v>10</v>
      </c>
      <c r="C7" s="15">
        <v>370602</v>
      </c>
      <c r="D7" s="15">
        <v>232450</v>
      </c>
      <c r="E7" s="13">
        <v>0.5</v>
      </c>
      <c r="I7" s="13">
        <f>M7-E7</f>
        <v>19.82</v>
      </c>
      <c r="J7" s="13"/>
      <c r="K7" s="16">
        <v>42346</v>
      </c>
      <c r="M7" s="21">
        <v>20.32</v>
      </c>
      <c r="N7" s="21"/>
    </row>
    <row r="8" spans="1:14" s="4" customFormat="1" ht="18" x14ac:dyDescent="0.4">
      <c r="A8" s="14">
        <v>4</v>
      </c>
      <c r="B8" s="15" t="s">
        <v>11</v>
      </c>
      <c r="C8" s="15">
        <v>370992</v>
      </c>
      <c r="D8" s="15">
        <v>234494</v>
      </c>
      <c r="E8" s="14">
        <v>0.17</v>
      </c>
      <c r="I8" s="13"/>
      <c r="J8" s="13">
        <f>N8-E8</f>
        <v>28.529999999999998</v>
      </c>
      <c r="K8" s="16">
        <v>42345</v>
      </c>
      <c r="M8" s="21"/>
      <c r="N8" s="21">
        <v>28.7</v>
      </c>
    </row>
    <row r="9" spans="1:14" s="4" customFormat="1" ht="18" x14ac:dyDescent="0.4">
      <c r="A9" s="1"/>
      <c r="B9" s="1"/>
      <c r="C9" s="1"/>
      <c r="D9" s="1"/>
      <c r="E9" s="1"/>
      <c r="F9" s="1"/>
      <c r="G9" s="1"/>
      <c r="H9" s="1"/>
      <c r="I9" s="1"/>
    </row>
  </sheetData>
  <sheetProtection selectLockedCells="1" selectUnlockedCells="1"/>
  <mergeCells count="1">
    <mergeCell ref="A1:H2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zoomScale="90" zoomScaleNormal="90" workbookViewId="0">
      <selection activeCell="A6" sqref="A6:IV6"/>
    </sheetView>
  </sheetViews>
  <sheetFormatPr baseColWidth="10" defaultColWidth="11.54296875" defaultRowHeight="15.5" x14ac:dyDescent="0.35"/>
  <cols>
    <col min="1" max="1" width="3.81640625" style="1" customWidth="1"/>
    <col min="2" max="2" width="50.2695312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5.54296875" style="1" customWidth="1"/>
    <col min="9" max="11" width="10.7265625" style="1" customWidth="1"/>
    <col min="12" max="16384" width="11.54296875" style="1"/>
  </cols>
  <sheetData>
    <row r="1" spans="1:14" s="4" customFormat="1" ht="18" x14ac:dyDescent="0.4">
      <c r="A1" s="51" t="s">
        <v>12</v>
      </c>
      <c r="B1" s="52"/>
      <c r="C1" s="52"/>
      <c r="D1" s="52"/>
      <c r="E1" s="52"/>
      <c r="F1" s="52"/>
      <c r="G1" s="52"/>
      <c r="H1" s="53"/>
      <c r="I1" s="11"/>
      <c r="J1" s="11"/>
      <c r="K1" s="11"/>
      <c r="L1" s="3"/>
    </row>
    <row r="2" spans="1:14" s="4" customFormat="1" ht="18" x14ac:dyDescent="0.4">
      <c r="A2" s="54"/>
      <c r="B2" s="55"/>
      <c r="C2" s="55"/>
      <c r="D2" s="55"/>
      <c r="E2" s="55"/>
      <c r="F2" s="55"/>
      <c r="G2" s="55"/>
      <c r="H2" s="56"/>
      <c r="I2" s="11"/>
      <c r="J2" s="11"/>
      <c r="K2" s="11"/>
    </row>
    <row r="3" spans="1:14" s="4" customFormat="1" ht="18" x14ac:dyDescent="0.4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I3" s="12" t="s">
        <v>5</v>
      </c>
      <c r="J3" s="12" t="s">
        <v>6</v>
      </c>
      <c r="K3" s="12" t="s">
        <v>7</v>
      </c>
      <c r="L3" s="2"/>
      <c r="M3" s="12" t="s">
        <v>5</v>
      </c>
      <c r="N3" s="12" t="s">
        <v>6</v>
      </c>
    </row>
    <row r="4" spans="1:14" s="4" customFormat="1" ht="18" x14ac:dyDescent="0.4">
      <c r="A4" s="14">
        <v>1</v>
      </c>
      <c r="B4" s="14" t="s">
        <v>8</v>
      </c>
      <c r="C4" s="15">
        <v>371747</v>
      </c>
      <c r="D4" s="15">
        <v>233146</v>
      </c>
      <c r="E4" s="14">
        <v>0.2</v>
      </c>
      <c r="I4" s="13" t="s">
        <v>30</v>
      </c>
      <c r="J4" s="13">
        <f>N4-E4</f>
        <v>13.930000000000001</v>
      </c>
      <c r="K4" s="16">
        <v>42345</v>
      </c>
      <c r="M4" s="13" t="s">
        <v>30</v>
      </c>
      <c r="N4" s="13">
        <v>14.13</v>
      </c>
    </row>
    <row r="5" spans="1:14" s="4" customFormat="1" ht="18" x14ac:dyDescent="0.4">
      <c r="A5" s="14">
        <v>2</v>
      </c>
      <c r="B5" s="14" t="s">
        <v>9</v>
      </c>
      <c r="C5" s="15">
        <v>371019</v>
      </c>
      <c r="D5" s="15">
        <v>232783</v>
      </c>
      <c r="E5" s="14">
        <v>0.78</v>
      </c>
      <c r="I5" s="13">
        <f>M5-E5</f>
        <v>11.450000000000001</v>
      </c>
      <c r="J5" s="13" t="s">
        <v>30</v>
      </c>
      <c r="K5" s="16">
        <v>42345</v>
      </c>
      <c r="M5" s="13">
        <v>12.23</v>
      </c>
      <c r="N5" s="13" t="s">
        <v>30</v>
      </c>
    </row>
    <row r="6" spans="1:14" s="4" customFormat="1" ht="18" x14ac:dyDescent="0.4">
      <c r="A6" s="14"/>
      <c r="B6" s="14"/>
      <c r="C6" s="15"/>
      <c r="D6" s="15"/>
      <c r="E6" s="14"/>
      <c r="I6" s="13"/>
      <c r="J6" s="13"/>
      <c r="K6" s="16"/>
      <c r="M6" s="13"/>
      <c r="N6" s="13"/>
    </row>
    <row r="7" spans="1:14" s="4" customFormat="1" ht="18" x14ac:dyDescent="0.4">
      <c r="A7" s="14">
        <v>3</v>
      </c>
      <c r="B7" s="14" t="s">
        <v>10</v>
      </c>
      <c r="C7" s="15">
        <v>370602</v>
      </c>
      <c r="D7" s="15">
        <v>232450</v>
      </c>
      <c r="E7" s="13">
        <v>0.5</v>
      </c>
      <c r="I7" s="13">
        <f>M7-E7</f>
        <v>19.7</v>
      </c>
      <c r="J7" s="13" t="s">
        <v>30</v>
      </c>
      <c r="K7" s="16">
        <v>42346</v>
      </c>
      <c r="M7" s="13">
        <v>20.2</v>
      </c>
      <c r="N7" s="13" t="s">
        <v>30</v>
      </c>
    </row>
    <row r="8" spans="1:14" s="4" customFormat="1" ht="18" x14ac:dyDescent="0.4">
      <c r="A8" s="14">
        <v>4</v>
      </c>
      <c r="B8" s="15" t="s">
        <v>11</v>
      </c>
      <c r="C8" s="15">
        <v>370992</v>
      </c>
      <c r="D8" s="15">
        <v>234494</v>
      </c>
      <c r="E8" s="14">
        <v>0.17</v>
      </c>
      <c r="I8" s="13">
        <f>M8-E8</f>
        <v>22.04</v>
      </c>
      <c r="J8" s="13" t="s">
        <v>30</v>
      </c>
      <c r="K8" s="16">
        <v>42345</v>
      </c>
      <c r="M8" s="13">
        <v>22.21</v>
      </c>
      <c r="N8" s="13" t="s">
        <v>30</v>
      </c>
    </row>
    <row r="9" spans="1:14" s="4" customFormat="1" ht="18" x14ac:dyDescent="0.4">
      <c r="A9" s="1"/>
      <c r="B9" s="1"/>
      <c r="C9" s="1"/>
      <c r="D9" s="1"/>
      <c r="E9" s="1"/>
      <c r="F9" s="1"/>
      <c r="G9" s="1"/>
      <c r="H9" s="1"/>
      <c r="I9" s="1"/>
    </row>
    <row r="10" spans="1:14" s="4" customFormat="1" ht="18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  <row r="13" spans="1:14" s="4" customFormat="1" ht="18" x14ac:dyDescent="0.4">
      <c r="A13" s="1"/>
      <c r="B13" s="1"/>
      <c r="C13" s="1"/>
      <c r="D13" s="1"/>
      <c r="E13" s="1"/>
      <c r="F13" s="1"/>
      <c r="G13" s="1"/>
      <c r="H13" s="1"/>
      <c r="I13" s="1"/>
    </row>
  </sheetData>
  <sheetProtection selectLockedCells="1" selectUnlockedCells="1"/>
  <mergeCells count="1">
    <mergeCell ref="A1:H2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zoomScale="90" zoomScaleNormal="90" workbookViewId="0">
      <selection activeCell="J4" sqref="J4:J8"/>
    </sheetView>
  </sheetViews>
  <sheetFormatPr baseColWidth="10" defaultColWidth="11.54296875" defaultRowHeight="15.5" x14ac:dyDescent="0.35"/>
  <cols>
    <col min="1" max="1" width="3.81640625" style="1" customWidth="1"/>
    <col min="2" max="2" width="36.8164062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9.54296875" style="1" customWidth="1"/>
    <col min="9" max="9" width="16" style="1" customWidth="1"/>
    <col min="10" max="10" width="13.81640625" style="1" customWidth="1"/>
    <col min="11" max="11" width="10.7265625" style="1" customWidth="1"/>
    <col min="12" max="16384" width="11.54296875" style="1"/>
  </cols>
  <sheetData>
    <row r="1" spans="1:14" x14ac:dyDescent="0.35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4" x14ac:dyDescent="0.3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7</v>
      </c>
      <c r="L3" s="3"/>
      <c r="M3" s="7" t="s">
        <v>21</v>
      </c>
      <c r="N3" s="7" t="s">
        <v>22</v>
      </c>
    </row>
    <row r="4" spans="1:14" s="4" customFormat="1" ht="18" x14ac:dyDescent="0.4">
      <c r="A4" s="7">
        <v>1</v>
      </c>
      <c r="B4" s="8" t="s">
        <v>23</v>
      </c>
      <c r="C4" s="8" t="s">
        <v>24</v>
      </c>
      <c r="D4" s="8">
        <v>371747</v>
      </c>
      <c r="E4" s="8">
        <v>233146</v>
      </c>
      <c r="F4" s="8">
        <v>223</v>
      </c>
      <c r="G4" s="9">
        <v>0.2</v>
      </c>
      <c r="H4" s="8"/>
      <c r="I4" s="9">
        <f>M4-G4</f>
        <v>12.780000000000001</v>
      </c>
      <c r="J4" s="8"/>
      <c r="K4" s="10">
        <v>42394</v>
      </c>
      <c r="M4" s="9">
        <v>12.98</v>
      </c>
      <c r="N4" s="8"/>
    </row>
    <row r="5" spans="1:14" s="4" customFormat="1" ht="18" x14ac:dyDescent="0.4">
      <c r="A5" s="7">
        <v>2</v>
      </c>
      <c r="B5" s="8" t="s">
        <v>25</v>
      </c>
      <c r="C5" s="8" t="s">
        <v>24</v>
      </c>
      <c r="D5" s="8">
        <v>371188</v>
      </c>
      <c r="E5" s="8">
        <v>232816</v>
      </c>
      <c r="F5" s="8">
        <v>221</v>
      </c>
      <c r="G5" s="8">
        <v>0.48</v>
      </c>
      <c r="H5" s="8"/>
      <c r="I5" s="9">
        <f>M5-G5</f>
        <v>2.85</v>
      </c>
      <c r="J5" s="8"/>
      <c r="K5" s="10">
        <v>42394</v>
      </c>
      <c r="M5" s="8">
        <v>3.33</v>
      </c>
      <c r="N5" s="8"/>
    </row>
    <row r="6" spans="1:14" s="4" customFormat="1" ht="18" x14ac:dyDescent="0.4">
      <c r="A6" s="7">
        <v>3</v>
      </c>
      <c r="B6" s="8" t="s">
        <v>26</v>
      </c>
      <c r="C6" s="8" t="s">
        <v>27</v>
      </c>
      <c r="D6" s="8">
        <v>371019</v>
      </c>
      <c r="E6" s="8">
        <v>232783</v>
      </c>
      <c r="F6" s="8">
        <v>206</v>
      </c>
      <c r="G6" s="8">
        <v>0.78</v>
      </c>
      <c r="H6" s="8"/>
      <c r="I6" s="9">
        <f>M6-G6</f>
        <v>11.55</v>
      </c>
      <c r="J6" s="8"/>
      <c r="K6" s="10">
        <v>42394</v>
      </c>
      <c r="M6" s="8">
        <v>12.33</v>
      </c>
      <c r="N6" s="8"/>
    </row>
    <row r="7" spans="1:14" s="4" customFormat="1" ht="18" x14ac:dyDescent="0.4">
      <c r="A7" s="7">
        <v>4</v>
      </c>
      <c r="B7" s="8" t="s">
        <v>10</v>
      </c>
      <c r="C7" s="8" t="s">
        <v>27</v>
      </c>
      <c r="D7" s="8">
        <v>370602</v>
      </c>
      <c r="E7" s="8">
        <v>232450</v>
      </c>
      <c r="F7" s="8">
        <v>214</v>
      </c>
      <c r="G7" s="9">
        <v>0.5</v>
      </c>
      <c r="H7" s="8"/>
      <c r="I7" s="9">
        <f>M7-G7</f>
        <v>20.28</v>
      </c>
      <c r="J7" s="8"/>
      <c r="K7" s="10">
        <v>42394</v>
      </c>
      <c r="M7" s="9">
        <v>20.78</v>
      </c>
      <c r="N7" s="8"/>
    </row>
    <row r="8" spans="1:14" s="4" customFormat="1" ht="18" x14ac:dyDescent="0.4">
      <c r="A8" s="7">
        <v>5</v>
      </c>
      <c r="B8" s="8" t="s">
        <v>28</v>
      </c>
      <c r="C8" s="8" t="s">
        <v>24</v>
      </c>
      <c r="D8" s="8">
        <v>370992</v>
      </c>
      <c r="E8" s="8">
        <v>234494</v>
      </c>
      <c r="F8" s="8">
        <v>237</v>
      </c>
      <c r="G8" s="8">
        <v>0.17</v>
      </c>
      <c r="H8" s="8">
        <v>38</v>
      </c>
      <c r="I8" s="9">
        <f>M8-G8</f>
        <v>21.58</v>
      </c>
      <c r="J8" s="8"/>
      <c r="K8" s="10">
        <v>42394</v>
      </c>
      <c r="M8" s="8">
        <v>21.75</v>
      </c>
      <c r="N8" s="8"/>
    </row>
    <row r="9" spans="1:14" s="4" customFormat="1" ht="18" x14ac:dyDescent="0.4">
      <c r="A9" s="1"/>
      <c r="B9" s="1"/>
      <c r="C9" s="1"/>
      <c r="D9" s="1"/>
      <c r="E9" s="1"/>
      <c r="F9" s="1"/>
      <c r="G9" s="1"/>
      <c r="H9" s="1"/>
      <c r="I9" s="1"/>
    </row>
    <row r="10" spans="1:14" s="4" customFormat="1" ht="18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">
    <mergeCell ref="A1:K2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="90" zoomScaleNormal="90" workbookViewId="0">
      <selection activeCell="B16" sqref="B16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22.5" customHeight="1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22.5" customHeight="1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22.5" customHeight="1" x14ac:dyDescent="0.4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7</v>
      </c>
      <c r="L3" s="3"/>
      <c r="M3" s="7" t="s">
        <v>21</v>
      </c>
      <c r="N3" s="7" t="s">
        <v>22</v>
      </c>
    </row>
    <row r="4" spans="1:14" s="4" customFormat="1" ht="22.5" customHeight="1" x14ac:dyDescent="0.4">
      <c r="A4" s="7">
        <v>1</v>
      </c>
      <c r="B4" s="8" t="s">
        <v>23</v>
      </c>
      <c r="C4" s="8" t="s">
        <v>24</v>
      </c>
      <c r="D4" s="8">
        <v>371747</v>
      </c>
      <c r="E4" s="8">
        <v>233146</v>
      </c>
      <c r="F4" s="8">
        <v>223</v>
      </c>
      <c r="G4" s="9">
        <v>0.2</v>
      </c>
      <c r="H4" s="8"/>
      <c r="I4" s="9">
        <f>M4-G4</f>
        <v>3.4299999999999997</v>
      </c>
      <c r="J4" s="8"/>
      <c r="K4" s="10">
        <v>42394</v>
      </c>
      <c r="M4" s="9">
        <v>3.63</v>
      </c>
      <c r="N4" s="8"/>
    </row>
    <row r="5" spans="1:14" ht="22.5" customHeight="1" x14ac:dyDescent="0.4">
      <c r="A5" s="7">
        <v>2</v>
      </c>
      <c r="B5" s="8" t="s">
        <v>25</v>
      </c>
      <c r="C5" s="8" t="s">
        <v>24</v>
      </c>
      <c r="D5" s="8">
        <v>371188</v>
      </c>
      <c r="E5" s="8">
        <v>232816</v>
      </c>
      <c r="F5" s="8">
        <v>221</v>
      </c>
      <c r="G5" s="8">
        <v>0.48</v>
      </c>
      <c r="H5" s="8"/>
      <c r="I5" s="9" t="s">
        <v>30</v>
      </c>
      <c r="J5" s="8"/>
      <c r="K5" s="10">
        <v>42394</v>
      </c>
      <c r="L5" s="4"/>
      <c r="M5" s="8" t="s">
        <v>30</v>
      </c>
      <c r="N5" s="8"/>
    </row>
    <row r="6" spans="1:14" ht="22.5" customHeight="1" x14ac:dyDescent="0.4">
      <c r="A6" s="7">
        <v>3</v>
      </c>
      <c r="B6" s="8" t="s">
        <v>26</v>
      </c>
      <c r="C6" s="8" t="s">
        <v>27</v>
      </c>
      <c r="D6" s="8">
        <v>371019</v>
      </c>
      <c r="E6" s="8">
        <v>232783</v>
      </c>
      <c r="F6" s="8">
        <v>206</v>
      </c>
      <c r="G6" s="8">
        <v>0.78</v>
      </c>
      <c r="H6" s="8"/>
      <c r="I6" s="9">
        <f>M6-G6</f>
        <v>12.120000000000001</v>
      </c>
      <c r="J6" s="8"/>
      <c r="K6" s="10">
        <v>42394</v>
      </c>
      <c r="L6" s="4"/>
      <c r="M6" s="8">
        <v>12.9</v>
      </c>
      <c r="N6" s="8"/>
    </row>
    <row r="7" spans="1:14" ht="22.5" customHeight="1" x14ac:dyDescent="0.4">
      <c r="A7" s="7">
        <v>4</v>
      </c>
      <c r="B7" s="8" t="s">
        <v>10</v>
      </c>
      <c r="C7" s="8" t="s">
        <v>27</v>
      </c>
      <c r="D7" s="8">
        <v>370602</v>
      </c>
      <c r="E7" s="8">
        <v>232450</v>
      </c>
      <c r="F7" s="8">
        <v>214</v>
      </c>
      <c r="G7" s="9">
        <v>0.5</v>
      </c>
      <c r="H7" s="8"/>
      <c r="I7" s="9">
        <f>M7-G7</f>
        <v>19.88</v>
      </c>
      <c r="J7" s="8"/>
      <c r="K7" s="10">
        <v>42394</v>
      </c>
      <c r="L7" s="4"/>
      <c r="M7" s="9">
        <v>20.38</v>
      </c>
      <c r="N7" s="8"/>
    </row>
    <row r="8" spans="1:14" ht="22.5" customHeight="1" x14ac:dyDescent="0.4">
      <c r="A8" s="7">
        <v>5</v>
      </c>
      <c r="B8" s="8" t="s">
        <v>28</v>
      </c>
      <c r="C8" s="8" t="s">
        <v>24</v>
      </c>
      <c r="D8" s="8">
        <v>370992</v>
      </c>
      <c r="E8" s="8">
        <v>234494</v>
      </c>
      <c r="F8" s="8">
        <v>237</v>
      </c>
      <c r="G8" s="8">
        <v>0.17</v>
      </c>
      <c r="H8" s="8">
        <v>38</v>
      </c>
      <c r="I8" s="9">
        <f>M8-G8</f>
        <v>22.759999999999998</v>
      </c>
      <c r="J8" s="8"/>
      <c r="K8" s="10">
        <v>42394</v>
      </c>
      <c r="L8" s="4"/>
      <c r="M8" s="8">
        <v>22.93</v>
      </c>
      <c r="N8" s="8"/>
    </row>
    <row r="9" spans="1:14" ht="22.5" customHeight="1" x14ac:dyDescent="0.4">
      <c r="A9" s="7">
        <v>6</v>
      </c>
      <c r="B9" s="5" t="s">
        <v>29</v>
      </c>
      <c r="C9" s="5" t="s">
        <v>27</v>
      </c>
      <c r="D9" s="5"/>
      <c r="E9" s="5"/>
      <c r="F9" s="5"/>
      <c r="G9" s="5">
        <v>0.4</v>
      </c>
      <c r="H9" s="5"/>
      <c r="I9" s="9">
        <f>M9-G9</f>
        <v>4.9099999999999993</v>
      </c>
      <c r="J9" s="5"/>
      <c r="K9" s="6">
        <v>42459</v>
      </c>
      <c r="L9" s="4"/>
      <c r="M9" s="5">
        <v>5.31</v>
      </c>
      <c r="N9" s="5"/>
    </row>
  </sheetData>
  <sheetProtection selectLockedCells="1" selectUnlockedCells="1"/>
  <mergeCells count="1">
    <mergeCell ref="A1:K2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"/>
  <sheetViews>
    <sheetView zoomScale="90" zoomScaleNormal="90" workbookViewId="0">
      <selection activeCell="I5" sqref="I5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>
        <f t="shared" ref="I5:I10" si="0">M5-G5</f>
        <v>14.440000000000001</v>
      </c>
      <c r="J5" s="5"/>
      <c r="K5" s="6">
        <v>42459</v>
      </c>
      <c r="M5" s="5">
        <v>14.64</v>
      </c>
      <c r="N5" s="5"/>
    </row>
    <row r="6" spans="1:14" s="4" customFormat="1" ht="18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 t="shared" si="0"/>
        <v>3.97</v>
      </c>
      <c r="J6" s="5"/>
      <c r="K6" s="6">
        <v>42459</v>
      </c>
      <c r="M6" s="5">
        <v>4.45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 t="shared" si="0"/>
        <v>12.88</v>
      </c>
      <c r="J7" s="5"/>
      <c r="K7" s="6">
        <v>42459</v>
      </c>
      <c r="M7" s="5">
        <v>13.66</v>
      </c>
      <c r="N7" s="5"/>
    </row>
    <row r="8" spans="1:14" s="4" customFormat="1" ht="18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 t="shared" si="0"/>
        <v>20.23</v>
      </c>
      <c r="J8" s="5"/>
      <c r="K8" s="6">
        <v>42459</v>
      </c>
      <c r="M8" s="5">
        <v>20.73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>
        <f t="shared" si="0"/>
        <v>25.599999999999998</v>
      </c>
      <c r="J9" s="5"/>
      <c r="K9" s="6">
        <v>42459</v>
      </c>
      <c r="M9" s="5">
        <v>25.77</v>
      </c>
      <c r="N9" s="5"/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 t="shared" si="0"/>
        <v>5.8699999999999992</v>
      </c>
      <c r="J10" s="5"/>
      <c r="K10" s="6">
        <v>42459</v>
      </c>
      <c r="M10" s="5">
        <v>6.27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4">
    <mergeCell ref="N3:N4"/>
    <mergeCell ref="J3:J4"/>
    <mergeCell ref="K3:K4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zoomScale="90" zoomScaleNormal="90" workbookViewId="0">
      <selection activeCell="A5" sqref="A5:H10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>
        <f t="shared" ref="I5:I10" si="0">M5-G5</f>
        <v>15.14</v>
      </c>
      <c r="J5" s="5"/>
      <c r="K5" s="6">
        <v>42487</v>
      </c>
      <c r="M5" s="5">
        <v>15.34</v>
      </c>
      <c r="N5" s="5"/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9" t="s">
        <v>40</v>
      </c>
      <c r="J6" s="60"/>
      <c r="K6" s="6">
        <v>42487</v>
      </c>
      <c r="M6" s="5" t="s">
        <v>39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 t="shared" si="0"/>
        <v>13.07</v>
      </c>
      <c r="J7" s="5"/>
      <c r="K7" s="6">
        <v>42487</v>
      </c>
      <c r="M7" s="5">
        <v>13.85</v>
      </c>
      <c r="N7" s="5"/>
    </row>
    <row r="8" spans="1:14" s="4" customFormat="1" ht="18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9" t="s">
        <v>40</v>
      </c>
      <c r="J8" s="60"/>
      <c r="K8" s="6">
        <v>42487</v>
      </c>
      <c r="M8" s="5" t="s">
        <v>39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>
        <f t="shared" si="0"/>
        <v>24.56</v>
      </c>
      <c r="J9" s="5"/>
      <c r="K9" s="6">
        <v>42487</v>
      </c>
      <c r="M9" s="5">
        <v>24.73</v>
      </c>
      <c r="N9" s="5"/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 t="shared" si="0"/>
        <v>6.1999999999999993</v>
      </c>
      <c r="J10" s="5"/>
      <c r="K10" s="6">
        <v>42487</v>
      </c>
      <c r="M10" s="5">
        <v>6.6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6">
    <mergeCell ref="M3:M4"/>
    <mergeCell ref="N3:N4"/>
    <mergeCell ref="I6:J6"/>
    <mergeCell ref="I8:J8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"/>
  <sheetViews>
    <sheetView zoomScale="90" zoomScaleNormal="90" workbookViewId="0">
      <selection activeCell="J8" sqref="J8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61" t="s">
        <v>21</v>
      </c>
      <c r="N3" s="61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62"/>
      <c r="N4" s="62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>
        <f>M5-G5</f>
        <v>14.110000000000001</v>
      </c>
      <c r="J5" s="22"/>
      <c r="K5" s="6">
        <v>42516</v>
      </c>
      <c r="M5" s="5">
        <v>14.31</v>
      </c>
      <c r="N5" s="5"/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>M6-G6</f>
        <v>4.75</v>
      </c>
      <c r="J6" s="23"/>
      <c r="K6" s="6">
        <v>42516</v>
      </c>
      <c r="M6" s="5">
        <v>5.23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>M7-G7</f>
        <v>13.21</v>
      </c>
      <c r="J7" s="22"/>
      <c r="K7" s="6">
        <v>42516</v>
      </c>
      <c r="M7" s="5">
        <v>13.99</v>
      </c>
      <c r="N7" s="5"/>
    </row>
    <row r="8" spans="1:14" s="4" customFormat="1" ht="18.75" customHeight="1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>M8-G8</f>
        <v>19.93</v>
      </c>
      <c r="J8" s="23"/>
      <c r="K8" s="6">
        <v>42516</v>
      </c>
      <c r="M8" s="5">
        <v>20.43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/>
      <c r="J9" s="22">
        <f>N9-G9</f>
        <v>29.569999999999997</v>
      </c>
      <c r="K9" s="6">
        <v>42516</v>
      </c>
      <c r="M9" s="5"/>
      <c r="N9" s="5">
        <v>29.74</v>
      </c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>M10-G10</f>
        <v>6.47</v>
      </c>
      <c r="J10" s="22"/>
      <c r="K10" s="6">
        <v>42516</v>
      </c>
      <c r="M10" s="5">
        <v>6.87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4">
    <mergeCell ref="N3:N4"/>
    <mergeCell ref="M3:M4"/>
    <mergeCell ref="J3:J4"/>
    <mergeCell ref="K3:K4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"/>
  <sheetViews>
    <sheetView zoomScale="90" zoomScaleNormal="90" workbookViewId="0">
      <selection activeCell="I5" sqref="I5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>
        <f t="shared" ref="I5:I10" si="0">M5-G5</f>
        <v>14.540000000000001</v>
      </c>
      <c r="J5" s="22"/>
      <c r="K5" s="6">
        <v>42542</v>
      </c>
      <c r="M5" s="5">
        <v>14.74</v>
      </c>
      <c r="N5" s="5"/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 t="shared" si="0"/>
        <v>3.7899999999999996</v>
      </c>
      <c r="J6" s="23"/>
      <c r="K6" s="6">
        <v>42542</v>
      </c>
      <c r="M6" s="5">
        <v>4.2699999999999996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 t="shared" si="0"/>
        <v>12.680000000000001</v>
      </c>
      <c r="J7" s="22"/>
      <c r="K7" s="6">
        <v>42542</v>
      </c>
      <c r="M7" s="5">
        <v>13.46</v>
      </c>
      <c r="N7" s="5"/>
    </row>
    <row r="8" spans="1:14" s="4" customFormat="1" ht="18.75" customHeight="1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 t="shared" si="0"/>
        <v>19.95</v>
      </c>
      <c r="J8" s="23"/>
      <c r="K8" s="6">
        <v>42542</v>
      </c>
      <c r="M8" s="5">
        <v>20.45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>
        <f t="shared" si="0"/>
        <v>27.06</v>
      </c>
      <c r="J9" s="22"/>
      <c r="K9" s="6">
        <v>42542</v>
      </c>
      <c r="M9" s="5">
        <v>27.23</v>
      </c>
      <c r="N9" s="5"/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 t="shared" si="0"/>
        <v>5.38</v>
      </c>
      <c r="J10" s="22"/>
      <c r="K10" s="6">
        <v>42542</v>
      </c>
      <c r="M10" s="5">
        <v>5.78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4">
    <mergeCell ref="J3:J4"/>
    <mergeCell ref="K3:K4"/>
    <mergeCell ref="M3:M4"/>
    <mergeCell ref="N3:N4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"/>
  <sheetViews>
    <sheetView zoomScale="90" zoomScaleNormal="90" workbookViewId="0">
      <selection activeCell="J6" sqref="J6:J10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/>
      <c r="J5" s="22">
        <f>N5-G5</f>
        <v>15.270000000000001</v>
      </c>
      <c r="K5" s="6">
        <v>42577</v>
      </c>
      <c r="M5" s="5"/>
      <c r="N5" s="5">
        <v>15.47</v>
      </c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>M6-G6</f>
        <v>2.99</v>
      </c>
      <c r="J6" s="23"/>
      <c r="K6" s="6">
        <v>42577</v>
      </c>
      <c r="M6" s="5">
        <v>3.47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>M7-G7</f>
        <v>10.540000000000001</v>
      </c>
      <c r="J7" s="22"/>
      <c r="K7" s="6">
        <v>42577</v>
      </c>
      <c r="M7" s="5">
        <v>11.32</v>
      </c>
      <c r="N7" s="5"/>
    </row>
    <row r="8" spans="1:14" s="4" customFormat="1" ht="18.75" customHeight="1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>M8-G8</f>
        <v>19.87</v>
      </c>
      <c r="J8" s="23"/>
      <c r="K8" s="6">
        <v>42577</v>
      </c>
      <c r="M8" s="5">
        <v>20.37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>
        <f>M9-G9</f>
        <v>25.63</v>
      </c>
      <c r="J9" s="22"/>
      <c r="K9" s="6">
        <v>42577</v>
      </c>
      <c r="M9" s="5">
        <v>25.8</v>
      </c>
      <c r="N9" s="5"/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>M10-G10</f>
        <v>4.6999999999999993</v>
      </c>
      <c r="J10" s="22"/>
      <c r="K10" s="6">
        <v>42577</v>
      </c>
      <c r="M10" s="5">
        <v>5.0999999999999996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4">
    <mergeCell ref="J3:J4"/>
    <mergeCell ref="K3:K4"/>
    <mergeCell ref="M3:M4"/>
    <mergeCell ref="N3:N4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"/>
  <sheetViews>
    <sheetView zoomScale="90" zoomScaleNormal="90" workbookViewId="0">
      <selection activeCell="J11" sqref="J11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>
        <f>M5-G5</f>
        <v>12.74</v>
      </c>
      <c r="J5" s="22"/>
      <c r="K5" s="6">
        <v>42607</v>
      </c>
      <c r="M5" s="5">
        <v>12.94</v>
      </c>
      <c r="N5" s="5"/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>M6-G6</f>
        <v>2.56</v>
      </c>
      <c r="J6" s="22"/>
      <c r="K6" s="6">
        <v>42607</v>
      </c>
      <c r="M6" s="5">
        <v>3.04</v>
      </c>
      <c r="N6" s="5"/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">
        <f>M7-G7</f>
        <v>11.74</v>
      </c>
      <c r="J7" s="22"/>
      <c r="K7" s="6">
        <v>42607</v>
      </c>
      <c r="M7" s="5">
        <v>12.52</v>
      </c>
      <c r="N7" s="5"/>
    </row>
    <row r="8" spans="1:14" s="4" customFormat="1" ht="18.75" customHeight="1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>M8-G8</f>
        <v>19.84</v>
      </c>
      <c r="J8" s="22"/>
      <c r="K8" s="6">
        <v>42607</v>
      </c>
      <c r="M8" s="5">
        <v>20.34</v>
      </c>
      <c r="N8" s="5"/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/>
      <c r="J9" s="22">
        <f>N9-G9</f>
        <v>29.7</v>
      </c>
      <c r="K9" s="6">
        <v>42607</v>
      </c>
      <c r="M9" s="5"/>
      <c r="N9" s="5">
        <v>29.87</v>
      </c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>M10-G10</f>
        <v>4.2799999999999994</v>
      </c>
      <c r="J10" s="22"/>
      <c r="K10" s="6">
        <v>42607</v>
      </c>
      <c r="M10" s="5">
        <v>4.68</v>
      </c>
      <c r="N10" s="5"/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4">
    <mergeCell ref="M3:M4"/>
    <mergeCell ref="N3:N4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"/>
  <sheetViews>
    <sheetView zoomScale="90" zoomScaleNormal="90" workbookViewId="0">
      <selection activeCell="I7" sqref="I7:J7"/>
    </sheetView>
  </sheetViews>
  <sheetFormatPr baseColWidth="10" defaultColWidth="11.54296875" defaultRowHeight="15.5" x14ac:dyDescent="0.35"/>
  <cols>
    <col min="1" max="1" width="3.81640625" style="1" customWidth="1"/>
    <col min="2" max="2" width="33.1796875" style="1" customWidth="1"/>
    <col min="3" max="3" width="10.7265625" style="1" customWidth="1"/>
    <col min="4" max="4" width="10.1796875" style="1" customWidth="1"/>
    <col min="5" max="5" width="9.1796875" style="1" customWidth="1"/>
    <col min="6" max="6" width="15.26953125" style="1" customWidth="1"/>
    <col min="7" max="7" width="14" style="1" customWidth="1"/>
    <col min="8" max="8" width="17.1796875" style="1" customWidth="1"/>
    <col min="9" max="10" width="11.26953125" style="1" customWidth="1"/>
    <col min="11" max="11" width="10.7265625" style="1" customWidth="1"/>
    <col min="12" max="16384" width="11.54296875" style="1"/>
  </cols>
  <sheetData>
    <row r="1" spans="1:14" s="4" customFormat="1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</row>
    <row r="2" spans="1:14" s="4" customFormat="1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s="4" customFormat="1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M3" s="58" t="s">
        <v>21</v>
      </c>
      <c r="N3" s="58" t="s">
        <v>22</v>
      </c>
    </row>
    <row r="4" spans="1:14" s="4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M4" s="58"/>
      <c r="N4" s="58"/>
    </row>
    <row r="5" spans="1:14" s="4" customFormat="1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5"/>
      <c r="J5" s="22">
        <f>N5-G5</f>
        <v>13.75</v>
      </c>
      <c r="K5" s="6">
        <v>42642</v>
      </c>
      <c r="M5" s="5" t="s">
        <v>30</v>
      </c>
      <c r="N5" s="5">
        <v>13.95</v>
      </c>
    </row>
    <row r="6" spans="1:14" s="4" customFormat="1" ht="25.5" customHeight="1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5">
        <f>M6-G6</f>
        <v>1.8599999999999999</v>
      </c>
      <c r="J6" s="22"/>
      <c r="K6" s="6">
        <v>42642</v>
      </c>
      <c r="M6" s="5">
        <v>2.34</v>
      </c>
      <c r="N6" s="5" t="s">
        <v>30</v>
      </c>
    </row>
    <row r="7" spans="1:14" s="4" customFormat="1" ht="18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6">
        <v>42642</v>
      </c>
      <c r="M7" s="5" t="s">
        <v>30</v>
      </c>
      <c r="N7" s="5" t="s">
        <v>30</v>
      </c>
    </row>
    <row r="8" spans="1:14" s="4" customFormat="1" ht="18.75" customHeight="1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5">
        <f>M8-G8</f>
        <v>19.600000000000001</v>
      </c>
      <c r="J8" s="22"/>
      <c r="K8" s="6">
        <v>42642</v>
      </c>
      <c r="M8" s="5">
        <v>20.100000000000001</v>
      </c>
      <c r="N8" s="5" t="s">
        <v>30</v>
      </c>
    </row>
    <row r="9" spans="1:14" s="4" customFormat="1" ht="18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5"/>
      <c r="J9" s="22">
        <f>N9-G9</f>
        <v>23.849999999999998</v>
      </c>
      <c r="K9" s="6">
        <v>42642</v>
      </c>
      <c r="M9" s="5" t="s">
        <v>30</v>
      </c>
      <c r="N9" s="5">
        <v>24.02</v>
      </c>
    </row>
    <row r="10" spans="1:14" s="4" customFormat="1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5">
        <f>M10-G10</f>
        <v>3.6700000000000004</v>
      </c>
      <c r="J10" s="22"/>
      <c r="K10" s="6">
        <v>42642</v>
      </c>
      <c r="M10" s="5">
        <v>4.07</v>
      </c>
      <c r="N10" s="5" t="s">
        <v>30</v>
      </c>
    </row>
    <row r="11" spans="1:14" s="4" customFormat="1" ht="18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14" s="4" customFormat="1" ht="18" x14ac:dyDescent="0.4">
      <c r="A12" s="1"/>
      <c r="B12" s="1"/>
      <c r="C12" s="1"/>
      <c r="D12" s="1"/>
      <c r="E12" s="1"/>
      <c r="F12" s="1"/>
      <c r="G12" s="1"/>
      <c r="H12" s="1"/>
      <c r="I12" s="1"/>
    </row>
  </sheetData>
  <sheetProtection selectLockedCells="1" selectUnlockedCells="1"/>
  <mergeCells count="15">
    <mergeCell ref="M3:M4"/>
    <mergeCell ref="N3:N4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16458333333333333" right="7.6388888888888895E-2" top="1.0249999999999999" bottom="0.78749999999999998" header="0.78749999999999998" footer="0.51180555555555551"/>
  <pageSetup orientation="landscape" useFirstPageNumber="1" horizontalDpi="300" verticalDpi="300"/>
  <headerFooter alignWithMargins="0">
    <oddHeader>&amp;C&amp;A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"/>
  <sheetViews>
    <sheetView workbookViewId="0">
      <selection activeCell="I5" sqref="I5:J10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13.280000000000001</v>
      </c>
      <c r="J5" s="24">
        <f>N5-G5</f>
        <v>-0.2</v>
      </c>
      <c r="K5" s="25">
        <v>42670</v>
      </c>
      <c r="L5" s="4"/>
      <c r="M5" s="24">
        <v>13.48</v>
      </c>
      <c r="N5" s="24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1.62</v>
      </c>
      <c r="J6" s="24">
        <f>N6-G6</f>
        <v>-0.48</v>
      </c>
      <c r="K6" s="25">
        <v>42670</v>
      </c>
      <c r="L6" s="4"/>
      <c r="M6" s="24">
        <v>2.1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42670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19.5</v>
      </c>
      <c r="J8" s="24">
        <f>N8-G8</f>
        <v>-0.5</v>
      </c>
      <c r="K8" s="25">
        <v>42670</v>
      </c>
      <c r="L8" s="4"/>
      <c r="M8" s="24">
        <v>20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16.889999999999997</v>
      </c>
      <c r="J9" s="24">
        <f>N9-G9</f>
        <v>-0.17</v>
      </c>
      <c r="K9" s="25">
        <v>42670</v>
      </c>
      <c r="L9" s="4"/>
      <c r="M9" s="24">
        <v>17.059999999999999</v>
      </c>
      <c r="N9" s="24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3.44</v>
      </c>
      <c r="J10" s="24">
        <f>N10-G10</f>
        <v>-0.4</v>
      </c>
      <c r="K10" s="25">
        <v>42670</v>
      </c>
      <c r="L10" s="4"/>
      <c r="M10" s="24">
        <v>3.84</v>
      </c>
      <c r="N10" s="24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N10"/>
    </sheetView>
  </sheetViews>
  <sheetFormatPr baseColWidth="10" defaultColWidth="9.1796875" defaultRowHeight="12.5" x14ac:dyDescent="0.25"/>
  <cols>
    <col min="1" max="256" width="11.453125" customWidth="1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13.88</v>
      </c>
      <c r="J5" s="24">
        <f>N5-G5</f>
        <v>-0.2</v>
      </c>
      <c r="K5" s="25">
        <v>42719</v>
      </c>
      <c r="L5" s="4"/>
      <c r="M5" s="24">
        <v>14.08</v>
      </c>
      <c r="N5" s="24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1.8599999999999999</v>
      </c>
      <c r="J6" s="24">
        <f>N6-G6</f>
        <v>-0.48</v>
      </c>
      <c r="K6" s="25">
        <v>42719</v>
      </c>
      <c r="L6" s="4"/>
      <c r="M6" s="24">
        <v>2.34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42719</v>
      </c>
      <c r="L7" s="4"/>
      <c r="M7" s="63" t="s">
        <v>46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19.68</v>
      </c>
      <c r="J8" s="24">
        <f>N8-G8</f>
        <v>-0.5</v>
      </c>
      <c r="K8" s="25">
        <v>42719</v>
      </c>
      <c r="L8" s="4"/>
      <c r="M8" s="24">
        <v>20.18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15.909999999999998</v>
      </c>
      <c r="J9" s="24">
        <f>N9-G9</f>
        <v>-0.17</v>
      </c>
      <c r="K9" s="25">
        <v>42719</v>
      </c>
      <c r="L9" s="4"/>
      <c r="M9" s="24">
        <v>16.079999999999998</v>
      </c>
      <c r="N9" s="24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3.6300000000000003</v>
      </c>
      <c r="J10" s="24">
        <f>N10-G10</f>
        <v>-0.4</v>
      </c>
      <c r="K10" s="25">
        <v>42719</v>
      </c>
      <c r="L10" s="4"/>
      <c r="M10" s="24">
        <v>4.03</v>
      </c>
      <c r="N10" s="24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sqref="A1:N10"/>
    </sheetView>
  </sheetViews>
  <sheetFormatPr baseColWidth="10" defaultColWidth="9.1796875" defaultRowHeight="12.5" x14ac:dyDescent="0.25"/>
  <cols>
    <col min="1" max="256" width="11.453125" customWidth="1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"/>
  <sheetViews>
    <sheetView workbookViewId="0">
      <selection activeCell="I10" sqref="I10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14.89</v>
      </c>
      <c r="K5" s="25">
        <v>42789</v>
      </c>
      <c r="L5" s="4"/>
      <c r="M5" s="24"/>
      <c r="N5" s="24">
        <v>15.09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2.42</v>
      </c>
      <c r="J6" s="24">
        <f>N6-G6</f>
        <v>-0.48</v>
      </c>
      <c r="K6" s="25">
        <v>42789</v>
      </c>
      <c r="L6" s="4"/>
      <c r="M6" s="24">
        <v>2.9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42789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19.87</v>
      </c>
      <c r="J8" s="24">
        <f>N8-G8</f>
        <v>-0.5</v>
      </c>
      <c r="K8" s="25">
        <v>42789</v>
      </c>
      <c r="L8" s="4"/>
      <c r="M8" s="24">
        <v>20.37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-0.17</v>
      </c>
      <c r="J9" s="24">
        <f>N9-G9</f>
        <v>21.02</v>
      </c>
      <c r="K9" s="25">
        <v>42789</v>
      </c>
      <c r="L9" s="4"/>
      <c r="M9" s="24"/>
      <c r="N9" s="24">
        <v>21.19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4.3</v>
      </c>
      <c r="J10" s="24">
        <f>N10-G10</f>
        <v>-0.4</v>
      </c>
      <c r="K10" s="25">
        <v>42789</v>
      </c>
      <c r="L10" s="4"/>
      <c r="M10" s="24">
        <v>4.7</v>
      </c>
      <c r="N10" s="24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19.13</v>
      </c>
      <c r="K5" s="25">
        <v>42824</v>
      </c>
      <c r="L5" s="4"/>
      <c r="M5" s="24"/>
      <c r="N5" s="24">
        <v>19.329999999999998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3.29</v>
      </c>
      <c r="J6" s="24">
        <f>N6-G6</f>
        <v>-0.48</v>
      </c>
      <c r="K6" s="25">
        <v>42824</v>
      </c>
      <c r="L6" s="4"/>
      <c r="M6" s="24">
        <v>3.77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42824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20.399999999999999</v>
      </c>
      <c r="J8" s="24">
        <f>N8-G8</f>
        <v>-0.5</v>
      </c>
      <c r="K8" s="25">
        <v>42824</v>
      </c>
      <c r="L8" s="4"/>
      <c r="M8" s="24">
        <v>20.9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26.38</v>
      </c>
      <c r="J9" s="24">
        <f>N9-G9</f>
        <v>-0.17</v>
      </c>
      <c r="K9" s="25">
        <v>42824</v>
      </c>
      <c r="L9" s="4"/>
      <c r="M9" s="24">
        <v>26.55</v>
      </c>
      <c r="N9" s="24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8.4</v>
      </c>
      <c r="J10" s="24">
        <f>N10-G10</f>
        <v>-0.4</v>
      </c>
      <c r="K10" s="25">
        <v>42824</v>
      </c>
      <c r="L10" s="4"/>
      <c r="M10" s="24">
        <v>8.8000000000000007</v>
      </c>
      <c r="N10" s="24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>M11-G11</f>
        <v>19.28</v>
      </c>
      <c r="J11" s="24">
        <f>N11-G11</f>
        <v>-0.2</v>
      </c>
      <c r="K11" s="25">
        <v>42824</v>
      </c>
      <c r="M11" s="24">
        <v>19.48</v>
      </c>
      <c r="N11" s="24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>M12-G12</f>
        <v>5.56</v>
      </c>
      <c r="J12" s="24">
        <f>N12-G12</f>
        <v>-0.4</v>
      </c>
      <c r="K12" s="25">
        <v>42824</v>
      </c>
      <c r="M12" s="24">
        <v>5.96</v>
      </c>
      <c r="N12" s="24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5">
        <v>42853</v>
      </c>
      <c r="L5" s="4"/>
      <c r="M5" s="63" t="s">
        <v>49</v>
      </c>
      <c r="N5" s="63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5.8800000000000008</v>
      </c>
      <c r="J6" s="24">
        <f>N6-G6</f>
        <v>-0.48</v>
      </c>
      <c r="K6" s="25">
        <v>42853</v>
      </c>
      <c r="L6" s="4"/>
      <c r="M6" s="24">
        <v>6.36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42853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20.079999999999998</v>
      </c>
      <c r="J8" s="24">
        <f>N8-G8</f>
        <v>-0.5</v>
      </c>
      <c r="K8" s="25">
        <v>42853</v>
      </c>
      <c r="L8" s="4"/>
      <c r="M8" s="24">
        <v>20.58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 t="e">
        <f t="shared" si="0"/>
        <v>#VALUE!</v>
      </c>
      <c r="J9" s="24">
        <f>N9-G9</f>
        <v>-0.17</v>
      </c>
      <c r="K9" s="25">
        <v>42853</v>
      </c>
      <c r="L9" s="4"/>
      <c r="M9" s="63" t="s">
        <v>49</v>
      </c>
      <c r="N9" s="63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5.5699999999999994</v>
      </c>
      <c r="J10" s="24">
        <f>N10-G10</f>
        <v>-0.4</v>
      </c>
      <c r="K10" s="25">
        <v>42853</v>
      </c>
      <c r="L10" s="4"/>
      <c r="M10" s="24">
        <v>5.97</v>
      </c>
      <c r="N10" s="24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16.77</v>
      </c>
      <c r="J11" s="24">
        <f>N11-G11</f>
        <v>-0.2</v>
      </c>
      <c r="K11" s="25">
        <v>42853</v>
      </c>
      <c r="M11" s="24">
        <v>16.97</v>
      </c>
      <c r="N11" s="24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6.5</v>
      </c>
      <c r="J12" s="24">
        <f>N12-G12</f>
        <v>-0.4</v>
      </c>
      <c r="K12" s="25">
        <v>42853</v>
      </c>
      <c r="M12" s="24">
        <v>6.9</v>
      </c>
      <c r="N12" s="24"/>
    </row>
  </sheetData>
  <mergeCells count="18">
    <mergeCell ref="M9:N9"/>
    <mergeCell ref="I7:J7"/>
    <mergeCell ref="J3:J4"/>
    <mergeCell ref="K3:K4"/>
    <mergeCell ref="M3:M4"/>
    <mergeCell ref="N3:N4"/>
    <mergeCell ref="M7:N7"/>
    <mergeCell ref="M5:N5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16.71</v>
      </c>
      <c r="K5" s="25">
        <v>42881</v>
      </c>
      <c r="L5" s="4"/>
      <c r="M5" s="24"/>
      <c r="N5" s="24">
        <v>16.91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3.23</v>
      </c>
      <c r="J6" s="24">
        <f>N6-G6</f>
        <v>-0.48</v>
      </c>
      <c r="K6" s="25">
        <v>42881</v>
      </c>
      <c r="L6" s="4"/>
      <c r="M6" s="24">
        <v>3.71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42881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19.600000000000001</v>
      </c>
      <c r="J8" s="24">
        <f>N8-G8</f>
        <v>-0.5</v>
      </c>
      <c r="K8" s="25">
        <v>42881</v>
      </c>
      <c r="L8" s="4"/>
      <c r="M8" s="24">
        <v>20.100000000000001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25.799999999999997</v>
      </c>
      <c r="J9" s="24">
        <f>N9-G9</f>
        <v>-0.17</v>
      </c>
      <c r="K9" s="25">
        <v>42881</v>
      </c>
      <c r="L9" s="4"/>
      <c r="M9" s="24">
        <v>25.97</v>
      </c>
      <c r="N9" s="24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4.84</v>
      </c>
      <c r="J10" s="24">
        <f>N10-G10</f>
        <v>-0.4</v>
      </c>
      <c r="K10" s="25">
        <v>42881</v>
      </c>
      <c r="L10" s="4"/>
      <c r="M10" s="24">
        <v>5.24</v>
      </c>
      <c r="N10" s="24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16.440000000000001</v>
      </c>
      <c r="J11" s="24">
        <f>N11-G11</f>
        <v>-0.2</v>
      </c>
      <c r="K11" s="25">
        <v>42881</v>
      </c>
      <c r="M11" s="24">
        <v>16.64</v>
      </c>
      <c r="N11" s="24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4.6499999999999995</v>
      </c>
      <c r="J12" s="24">
        <f>N12-G12</f>
        <v>-0.4</v>
      </c>
      <c r="K12" s="25">
        <v>42881</v>
      </c>
      <c r="M12" s="24">
        <v>5.05</v>
      </c>
      <c r="N12" s="24"/>
    </row>
  </sheetData>
  <mergeCells count="16">
    <mergeCell ref="I7:J7"/>
    <mergeCell ref="J3:J4"/>
    <mergeCell ref="K3:K4"/>
    <mergeCell ref="M3:M4"/>
    <mergeCell ref="N3:N4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13.770000000000001</v>
      </c>
      <c r="K5" s="25">
        <v>42909</v>
      </c>
      <c r="L5" s="4"/>
      <c r="M5" s="24"/>
      <c r="N5" s="24">
        <v>13.97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1.7799999999999998</v>
      </c>
      <c r="J6" s="24">
        <f>N6-G6</f>
        <v>-0.48</v>
      </c>
      <c r="K6" s="25">
        <v>42909</v>
      </c>
      <c r="L6" s="4"/>
      <c r="M6" s="24">
        <v>2.2599999999999998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42909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21.42</v>
      </c>
      <c r="J8" s="24">
        <f>N8-G8</f>
        <v>-0.5</v>
      </c>
      <c r="K8" s="25">
        <v>42909</v>
      </c>
      <c r="L8" s="4"/>
      <c r="M8" s="24">
        <v>21.92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-0.17</v>
      </c>
      <c r="J9" s="24">
        <f>N9-G9</f>
        <v>25.33</v>
      </c>
      <c r="K9" s="25">
        <v>42909</v>
      </c>
      <c r="L9" s="4"/>
      <c r="M9" s="24"/>
      <c r="N9" s="24">
        <v>25.5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 t="e">
        <f t="shared" si="0"/>
        <v>#VALUE!</v>
      </c>
      <c r="J10" s="24">
        <f>N10-G10</f>
        <v>-0.4</v>
      </c>
      <c r="K10" s="25">
        <v>42909</v>
      </c>
      <c r="L10" s="4"/>
      <c r="M10" s="63" t="s">
        <v>46</v>
      </c>
      <c r="N10" s="63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16.18</v>
      </c>
      <c r="J11" s="24">
        <f>N11-G11</f>
        <v>-0.2</v>
      </c>
      <c r="K11" s="25">
        <v>42909</v>
      </c>
      <c r="M11" s="24">
        <v>16.38</v>
      </c>
      <c r="N11" s="24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3.13</v>
      </c>
      <c r="J12" s="24">
        <f>N12-G12</f>
        <v>-0.4</v>
      </c>
      <c r="K12" s="25">
        <v>42909</v>
      </c>
      <c r="M12" s="24">
        <v>3.53</v>
      </c>
      <c r="N12" s="24"/>
    </row>
  </sheetData>
  <mergeCells count="17">
    <mergeCell ref="M3:M4"/>
    <mergeCell ref="N3:N4"/>
    <mergeCell ref="M7:N7"/>
    <mergeCell ref="M10:N10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13.4</v>
      </c>
      <c r="K5" s="25">
        <v>42937</v>
      </c>
      <c r="L5" s="4"/>
      <c r="M5" s="24"/>
      <c r="N5" s="24">
        <v>13.6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1.65</v>
      </c>
      <c r="J6" s="24">
        <f>N6-G6</f>
        <v>-0.48</v>
      </c>
      <c r="K6" s="25">
        <v>42937</v>
      </c>
      <c r="L6" s="4"/>
      <c r="M6" s="24">
        <v>2.13</v>
      </c>
      <c r="N6" s="24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5">
        <v>42937</v>
      </c>
      <c r="L7" s="4"/>
      <c r="M7" s="63" t="s">
        <v>45</v>
      </c>
      <c r="N7" s="63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19.55</v>
      </c>
      <c r="J8" s="24">
        <f>N8-G8</f>
        <v>-0.5</v>
      </c>
      <c r="K8" s="25">
        <v>42937</v>
      </c>
      <c r="L8" s="4"/>
      <c r="M8" s="24">
        <v>20.05</v>
      </c>
      <c r="N8" s="24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19.25</v>
      </c>
      <c r="J9" s="24">
        <f>N9-G9</f>
        <v>-0.17</v>
      </c>
      <c r="K9" s="25">
        <v>42937</v>
      </c>
      <c r="L9" s="4"/>
      <c r="M9" s="24">
        <v>19.420000000000002</v>
      </c>
      <c r="N9" s="24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3.48</v>
      </c>
      <c r="J10" s="24">
        <f>N10-G10</f>
        <v>-0.4</v>
      </c>
      <c r="K10" s="25">
        <v>42937</v>
      </c>
      <c r="L10" s="4"/>
      <c r="M10" s="24">
        <v>3.88</v>
      </c>
      <c r="N10" s="24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14.200000000000001</v>
      </c>
      <c r="J11" s="24">
        <f>N11-G11</f>
        <v>-0.2</v>
      </c>
      <c r="K11" s="25">
        <v>42937</v>
      </c>
      <c r="M11" s="24">
        <v>14.4</v>
      </c>
      <c r="N11" s="24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3.14</v>
      </c>
      <c r="J12" s="24">
        <f>N12-G12</f>
        <v>-0.4</v>
      </c>
      <c r="K12" s="25">
        <v>42937</v>
      </c>
      <c r="M12" s="24">
        <v>3.54</v>
      </c>
      <c r="N12" s="24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13.55</v>
      </c>
      <c r="K5" s="27">
        <v>42972</v>
      </c>
      <c r="L5" s="4"/>
      <c r="M5" s="28"/>
      <c r="N5" s="28">
        <v>13.75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1.7200000000000002</v>
      </c>
      <c r="J6" s="24">
        <f>N6-G6</f>
        <v>-0.48</v>
      </c>
      <c r="K6" s="27">
        <v>42972</v>
      </c>
      <c r="L6" s="4"/>
      <c r="M6" s="28">
        <v>2.2000000000000002</v>
      </c>
      <c r="N6" s="28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7">
        <v>42972</v>
      </c>
      <c r="L7" s="4"/>
      <c r="M7" s="64" t="s">
        <v>45</v>
      </c>
      <c r="N7" s="64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19.600000000000001</v>
      </c>
      <c r="J8" s="24">
        <f>N8-G8</f>
        <v>-0.5</v>
      </c>
      <c r="K8" s="27">
        <v>42972</v>
      </c>
      <c r="L8" s="4"/>
      <c r="M8" s="28">
        <v>20.100000000000001</v>
      </c>
      <c r="N8" s="2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-0.17</v>
      </c>
      <c r="J9" s="24">
        <f>N9-G9</f>
        <v>18.52</v>
      </c>
      <c r="K9" s="27">
        <v>42972</v>
      </c>
      <c r="L9" s="4"/>
      <c r="M9" s="28"/>
      <c r="N9" s="28">
        <v>18.690000000000001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3.45</v>
      </c>
      <c r="J10" s="24">
        <f>N10-G10</f>
        <v>-0.4</v>
      </c>
      <c r="K10" s="27">
        <v>42972</v>
      </c>
      <c r="L10" s="4"/>
      <c r="M10" s="28">
        <v>3.85</v>
      </c>
      <c r="N10" s="28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14.450000000000001</v>
      </c>
      <c r="J11" s="24">
        <f>N11-G11</f>
        <v>-0.2</v>
      </c>
      <c r="K11" s="27">
        <v>42972</v>
      </c>
      <c r="M11" s="28">
        <v>14.65</v>
      </c>
      <c r="N11" s="28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3.2800000000000002</v>
      </c>
      <c r="J12" s="24">
        <f>N12-G12</f>
        <v>-0.4</v>
      </c>
      <c r="K12" s="27">
        <v>42972</v>
      </c>
      <c r="M12" s="28">
        <v>3.68</v>
      </c>
      <c r="N12" s="28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12.860000000000001</v>
      </c>
      <c r="K5" s="27">
        <v>43006</v>
      </c>
      <c r="L5" s="4"/>
      <c r="M5" s="28"/>
      <c r="N5" s="28">
        <v>13.06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1.27</v>
      </c>
      <c r="J6" s="24">
        <f>N6-G6</f>
        <v>-0.48</v>
      </c>
      <c r="K6" s="27">
        <v>43006</v>
      </c>
      <c r="L6" s="4"/>
      <c r="M6" s="28">
        <v>1.75</v>
      </c>
      <c r="N6" s="28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7">
        <v>43006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19.059999999999999</v>
      </c>
      <c r="J8" s="24">
        <f>N8-G8</f>
        <v>-0.5</v>
      </c>
      <c r="K8" s="27">
        <v>43006</v>
      </c>
      <c r="L8" s="4"/>
      <c r="M8" s="28">
        <v>19.559999999999999</v>
      </c>
      <c r="N8" s="2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15.979999999999999</v>
      </c>
      <c r="J9" s="24">
        <f>N9-G9</f>
        <v>-0.17</v>
      </c>
      <c r="K9" s="27">
        <v>43006</v>
      </c>
      <c r="L9" s="4"/>
      <c r="M9" s="28">
        <v>16.149999999999999</v>
      </c>
      <c r="N9" s="2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3.11</v>
      </c>
      <c r="J10" s="24">
        <f>N10-G10</f>
        <v>-0.4</v>
      </c>
      <c r="K10" s="27">
        <v>43006</v>
      </c>
      <c r="L10" s="4"/>
      <c r="M10" s="28">
        <v>3.51</v>
      </c>
      <c r="N10" s="28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13.33</v>
      </c>
      <c r="J11" s="24">
        <f>N11-G11</f>
        <v>-0.2</v>
      </c>
      <c r="K11" s="27">
        <v>43006</v>
      </c>
      <c r="M11" s="28">
        <v>13.53</v>
      </c>
      <c r="N11" s="28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2.7</v>
      </c>
      <c r="J12" s="24">
        <f>N12-G12</f>
        <v>-0.4</v>
      </c>
      <c r="K12" s="27">
        <v>43006</v>
      </c>
      <c r="M12" s="28">
        <v>3.1</v>
      </c>
      <c r="N12" s="28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11.190000000000001</v>
      </c>
      <c r="J5" s="24">
        <f>N5-G5</f>
        <v>-0.2</v>
      </c>
      <c r="K5" s="29">
        <v>43032</v>
      </c>
      <c r="L5" s="4"/>
      <c r="M5" s="30">
        <v>11.39</v>
      </c>
      <c r="N5" s="3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1.3800000000000001</v>
      </c>
      <c r="J6" s="24">
        <f>N6-G6</f>
        <v>-0.48</v>
      </c>
      <c r="K6" s="29">
        <v>43032</v>
      </c>
      <c r="L6" s="4"/>
      <c r="M6" s="30">
        <v>1.86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43032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19.36</v>
      </c>
      <c r="J8" s="24">
        <f>N8-G8</f>
        <v>-0.5</v>
      </c>
      <c r="K8" s="29">
        <v>43032</v>
      </c>
      <c r="L8" s="4"/>
      <c r="M8" s="30">
        <v>19.86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11.76</v>
      </c>
      <c r="J9" s="24">
        <f>N9-G9</f>
        <v>-0.17</v>
      </c>
      <c r="K9" s="29">
        <v>43032</v>
      </c>
      <c r="L9" s="4"/>
      <c r="M9" s="30">
        <v>11.93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3.78</v>
      </c>
      <c r="J10" s="24">
        <f>N10-G10</f>
        <v>-0.4</v>
      </c>
      <c r="K10" s="29">
        <v>43032</v>
      </c>
      <c r="L10" s="4"/>
      <c r="M10" s="30">
        <v>4.18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14.200000000000001</v>
      </c>
      <c r="J11" s="24">
        <f>N11-G11</f>
        <v>-0.2</v>
      </c>
      <c r="K11" s="29">
        <v>43032</v>
      </c>
      <c r="M11" s="30">
        <v>14.4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2.68</v>
      </c>
      <c r="J12" s="24">
        <f>N12-G12</f>
        <v>-0.4</v>
      </c>
      <c r="K12" s="29">
        <v>43032</v>
      </c>
      <c r="M12" s="30">
        <v>3.08</v>
      </c>
      <c r="N12" s="30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11.540000000000001</v>
      </c>
      <c r="J5" s="24">
        <f>N5-G5</f>
        <v>-0.2</v>
      </c>
      <c r="K5" s="29">
        <v>43060</v>
      </c>
      <c r="L5" s="4"/>
      <c r="M5" s="30">
        <v>11.74</v>
      </c>
      <c r="N5" s="3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1.65</v>
      </c>
      <c r="J6" s="24">
        <f>N6-G6</f>
        <v>-0.48</v>
      </c>
      <c r="K6" s="29">
        <v>43060</v>
      </c>
      <c r="L6" s="4"/>
      <c r="M6" s="30">
        <v>2.13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43060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19.5</v>
      </c>
      <c r="J8" s="24">
        <f>N8-G8</f>
        <v>-0.5</v>
      </c>
      <c r="K8" s="29">
        <v>43060</v>
      </c>
      <c r="L8" s="4"/>
      <c r="M8" s="30">
        <v>20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13.47</v>
      </c>
      <c r="J9" s="24">
        <f>N9-G9</f>
        <v>-0.17</v>
      </c>
      <c r="K9" s="29">
        <v>43060</v>
      </c>
      <c r="L9" s="4"/>
      <c r="M9" s="30">
        <v>13.64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3.6</v>
      </c>
      <c r="J10" s="24">
        <f>N10-G10</f>
        <v>-0.4</v>
      </c>
      <c r="K10" s="29">
        <v>43060</v>
      </c>
      <c r="L10" s="4"/>
      <c r="M10" s="30">
        <v>4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14.540000000000001</v>
      </c>
      <c r="J11" s="24">
        <f>N11-G11</f>
        <v>-0.2</v>
      </c>
      <c r="K11" s="29">
        <v>43060</v>
      </c>
      <c r="M11" s="30">
        <v>14.74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3.2600000000000002</v>
      </c>
      <c r="J12" s="24">
        <f>N12-G12</f>
        <v>-0.4</v>
      </c>
      <c r="K12" s="29">
        <v>43060</v>
      </c>
      <c r="M12" s="30">
        <v>3.66</v>
      </c>
      <c r="N12" s="30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11.810000000000002</v>
      </c>
      <c r="J5" s="24">
        <f>N5-G5</f>
        <v>-0.2</v>
      </c>
      <c r="K5" s="29">
        <v>43080</v>
      </c>
      <c r="L5" s="4"/>
      <c r="M5" s="30">
        <f>19.51-7.5</f>
        <v>12.010000000000002</v>
      </c>
      <c r="N5" s="3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1.8599999999999999</v>
      </c>
      <c r="J6" s="24">
        <f>N6-G6</f>
        <v>-0.48</v>
      </c>
      <c r="K6" s="29">
        <v>43080</v>
      </c>
      <c r="L6" s="4"/>
      <c r="M6" s="30">
        <f>9.84-7.5</f>
        <v>2.34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43080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19.600000000000001</v>
      </c>
      <c r="J8" s="24">
        <f>N8-G8</f>
        <v>-0.5</v>
      </c>
      <c r="K8" s="29">
        <v>43080</v>
      </c>
      <c r="L8" s="4"/>
      <c r="M8" s="30">
        <f>27.6-7.5</f>
        <v>20.100000000000001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14.790000000000001</v>
      </c>
      <c r="J9" s="24">
        <f>N9-G9</f>
        <v>-0.17</v>
      </c>
      <c r="K9" s="29">
        <v>43080</v>
      </c>
      <c r="L9" s="4"/>
      <c r="M9" s="30">
        <f>22.46-7.5</f>
        <v>14.96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3.7500000000000004</v>
      </c>
      <c r="J10" s="24">
        <f>N10-G10</f>
        <v>-0.4</v>
      </c>
      <c r="K10" s="29">
        <v>43080</v>
      </c>
      <c r="L10" s="4"/>
      <c r="M10" s="30">
        <f>11.65-7.5</f>
        <v>4.1500000000000004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15.86</v>
      </c>
      <c r="J11" s="24">
        <f>N11-G11</f>
        <v>-0.2</v>
      </c>
      <c r="K11" s="29">
        <v>43080</v>
      </c>
      <c r="M11" s="30">
        <f>23.56-7.5</f>
        <v>16.059999999999999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3.4499999999999997</v>
      </c>
      <c r="J12" s="24">
        <f>N12-G12</f>
        <v>-0.4</v>
      </c>
      <c r="K12" s="29">
        <v>43080</v>
      </c>
      <c r="M12" s="30">
        <f>11.35-7.5</f>
        <v>3.8499999999999996</v>
      </c>
      <c r="N12" s="30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12"/>
  <sheetViews>
    <sheetView workbookViewId="0">
      <selection activeCell="I7" sqref="I7:J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14.56</v>
      </c>
      <c r="K5" s="29">
        <v>43123</v>
      </c>
      <c r="L5" s="4"/>
      <c r="M5" s="30"/>
      <c r="N5" s="30">
        <v>14.76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2.16</v>
      </c>
      <c r="J6" s="24">
        <f>N6-G6</f>
        <v>-0.48</v>
      </c>
      <c r="K6" s="29">
        <v>43123</v>
      </c>
      <c r="L6" s="4"/>
      <c r="M6" s="30">
        <v>2.64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43123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19.77</v>
      </c>
      <c r="J8" s="24">
        <f>N8-G8</f>
        <v>-0.5</v>
      </c>
      <c r="K8" s="29">
        <v>43123</v>
      </c>
      <c r="L8" s="4"/>
      <c r="M8" s="30">
        <v>20.27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18.959999999999997</v>
      </c>
      <c r="J9" s="24">
        <f>N9-G9</f>
        <v>-0.17</v>
      </c>
      <c r="K9" s="29">
        <v>43123</v>
      </c>
      <c r="L9" s="4"/>
      <c r="M9" s="30">
        <v>19.13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3.9200000000000004</v>
      </c>
      <c r="J10" s="24">
        <f>N10-G10</f>
        <v>-0.4</v>
      </c>
      <c r="K10" s="29">
        <v>43123</v>
      </c>
      <c r="L10" s="4"/>
      <c r="M10" s="30">
        <v>4.32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15.450000000000001</v>
      </c>
      <c r="J11" s="24">
        <f>N11-G11</f>
        <v>-0.2</v>
      </c>
      <c r="K11" s="29">
        <v>43123</v>
      </c>
      <c r="M11" s="30">
        <v>15.65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4.0999999999999996</v>
      </c>
      <c r="J12" s="24">
        <f>N12-G12</f>
        <v>-0.4</v>
      </c>
      <c r="K12" s="29">
        <v>43123</v>
      </c>
      <c r="M12" s="30">
        <v>4.5</v>
      </c>
      <c r="N12" s="30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2"/>
  <sheetViews>
    <sheetView workbookViewId="0">
      <selection activeCell="K6" sqref="K6:K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15.57</v>
      </c>
      <c r="K5" s="29">
        <v>43152</v>
      </c>
      <c r="L5" s="4"/>
      <c r="M5" s="30"/>
      <c r="N5" s="30">
        <v>15.77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2.67</v>
      </c>
      <c r="J6" s="24">
        <f>N6-G6</f>
        <v>-0.48</v>
      </c>
      <c r="K6" s="29">
        <v>43152</v>
      </c>
      <c r="L6" s="4"/>
      <c r="M6" s="30">
        <v>3.15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43152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19.73</v>
      </c>
      <c r="J8" s="24">
        <f>N8-G8</f>
        <v>-0.5</v>
      </c>
      <c r="K8" s="29">
        <v>43152</v>
      </c>
      <c r="L8" s="4"/>
      <c r="M8" s="30">
        <v>20.23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19.459999999999997</v>
      </c>
      <c r="J9" s="24">
        <f>N9-G9</f>
        <v>-0.17</v>
      </c>
      <c r="K9" s="29">
        <v>43152</v>
      </c>
      <c r="L9" s="4"/>
      <c r="M9" s="30">
        <v>19.63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4.5299999999999994</v>
      </c>
      <c r="J10" s="24">
        <f>N10-G10</f>
        <v>-0.4</v>
      </c>
      <c r="K10" s="29">
        <v>43152</v>
      </c>
      <c r="L10" s="4"/>
      <c r="M10" s="30">
        <v>4.93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15.780000000000001</v>
      </c>
      <c r="J11" s="24">
        <f>N11-G11</f>
        <v>-0.2</v>
      </c>
      <c r="K11" s="29">
        <v>43152</v>
      </c>
      <c r="M11" s="30">
        <v>15.98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5.05</v>
      </c>
      <c r="J12" s="24">
        <f>N12-G12</f>
        <v>-0.4</v>
      </c>
      <c r="K12" s="29">
        <v>43152</v>
      </c>
      <c r="M12" s="30">
        <v>5.45</v>
      </c>
      <c r="N12" s="30"/>
    </row>
  </sheetData>
  <mergeCells count="16">
    <mergeCell ref="M3:M4"/>
    <mergeCell ref="N3:N4"/>
    <mergeCell ref="M7:N7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2"/>
  <sheetViews>
    <sheetView topLeftCell="F1"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43180</v>
      </c>
      <c r="L5" s="4"/>
      <c r="M5" s="30" t="s">
        <v>49</v>
      </c>
      <c r="N5" s="3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3.37</v>
      </c>
      <c r="J6" s="24">
        <f>N6-G6</f>
        <v>-0.48</v>
      </c>
      <c r="K6" s="29">
        <v>43180</v>
      </c>
      <c r="L6" s="4"/>
      <c r="M6" s="30">
        <v>3.85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43180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20.12</v>
      </c>
      <c r="J8" s="24">
        <f>N8-G8</f>
        <v>-0.5</v>
      </c>
      <c r="K8" s="29">
        <v>43180</v>
      </c>
      <c r="L8" s="4"/>
      <c r="M8" s="34">
        <v>20.62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21.08</v>
      </c>
      <c r="J9" s="24">
        <f>N9-G9</f>
        <v>-0.17</v>
      </c>
      <c r="K9" s="29">
        <v>43180</v>
      </c>
      <c r="L9" s="4"/>
      <c r="M9" s="30">
        <v>21.25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5.1099999999999994</v>
      </c>
      <c r="J10" s="24">
        <f>N10-G10</f>
        <v>-0.4</v>
      </c>
      <c r="K10" s="29">
        <v>43180</v>
      </c>
      <c r="L10" s="4"/>
      <c r="M10" s="30">
        <v>5.51</v>
      </c>
      <c r="N10" s="30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16.470000000000002</v>
      </c>
      <c r="J11" s="24">
        <f>N11-G11</f>
        <v>-0.2</v>
      </c>
      <c r="K11" s="29">
        <v>43180</v>
      </c>
      <c r="M11" s="30">
        <v>16.670000000000002</v>
      </c>
      <c r="N11" s="30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5.9899999999999993</v>
      </c>
      <c r="J12" s="24">
        <f>N12-G12</f>
        <v>-0.4</v>
      </c>
      <c r="K12" s="29">
        <v>43180</v>
      </c>
      <c r="M12" s="30">
        <v>6.39</v>
      </c>
      <c r="N12" s="30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12"/>
  <sheetViews>
    <sheetView zoomScale="80" zoomScaleNormal="80"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17.330000000000002</v>
      </c>
      <c r="K5" s="29">
        <v>43180</v>
      </c>
      <c r="L5" s="4"/>
      <c r="M5" s="35"/>
      <c r="N5" s="35">
        <v>17.53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4.0500000000000007</v>
      </c>
      <c r="J6" s="24">
        <f>N6-G6</f>
        <v>-0.48</v>
      </c>
      <c r="K6" s="29">
        <v>43180</v>
      </c>
      <c r="L6" s="4"/>
      <c r="M6" s="35">
        <v>4.53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43180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19.84</v>
      </c>
      <c r="J8" s="24">
        <f>N8-G8</f>
        <v>-0.5</v>
      </c>
      <c r="K8" s="29">
        <v>43180</v>
      </c>
      <c r="L8" s="4"/>
      <c r="M8" s="35">
        <v>20.34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-0.17</v>
      </c>
      <c r="J9" s="24">
        <f>N9-G9</f>
        <v>-0.17</v>
      </c>
      <c r="K9" s="29">
        <v>43180</v>
      </c>
      <c r="L9" s="4"/>
      <c r="M9" s="35"/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5.77</v>
      </c>
      <c r="J10" s="24">
        <f>N10-G10</f>
        <v>-0.4</v>
      </c>
      <c r="K10" s="29">
        <v>43180</v>
      </c>
      <c r="L10" s="4"/>
      <c r="M10" s="35">
        <v>6.17</v>
      </c>
      <c r="N10" s="35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17.36</v>
      </c>
      <c r="J11" s="24">
        <f>N11-G11</f>
        <v>-0.2</v>
      </c>
      <c r="K11" s="29">
        <v>43180</v>
      </c>
      <c r="M11" s="35">
        <v>17.559999999999999</v>
      </c>
      <c r="N11" s="35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7.2299999999999995</v>
      </c>
      <c r="J12" s="24">
        <f>N12-G12</f>
        <v>-0.4</v>
      </c>
      <c r="K12" s="29">
        <v>43180</v>
      </c>
      <c r="M12" s="35">
        <v>7.63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2"/>
  <sheetViews>
    <sheetView zoomScale="70" zoomScaleNormal="70" workbookViewId="0">
      <selection activeCell="I5" sqref="I5:J5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19.690000000000001</v>
      </c>
      <c r="K5" s="29">
        <v>43243</v>
      </c>
      <c r="L5" s="4"/>
      <c r="M5" s="35"/>
      <c r="N5" s="35">
        <v>19.89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4.57</v>
      </c>
      <c r="J6" s="24">
        <f>N6-G6</f>
        <v>-0.48</v>
      </c>
      <c r="K6" s="29">
        <v>43243</v>
      </c>
      <c r="L6" s="4"/>
      <c r="M6" s="35">
        <v>5.05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43243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19.87</v>
      </c>
      <c r="J8" s="24">
        <f>N8-G8</f>
        <v>-0.5</v>
      </c>
      <c r="K8" s="29">
        <v>43243</v>
      </c>
      <c r="L8" s="4"/>
      <c r="M8" s="35">
        <v>20.37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 t="e">
        <f t="shared" si="0"/>
        <v>#VALUE!</v>
      </c>
      <c r="J9" s="24">
        <f>N9-G9</f>
        <v>-0.17</v>
      </c>
      <c r="K9" s="29">
        <v>43243</v>
      </c>
      <c r="L9" s="4"/>
      <c r="M9" s="67" t="s">
        <v>50</v>
      </c>
      <c r="N9" s="6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6.26</v>
      </c>
      <c r="J10" s="24">
        <f>N10-G10</f>
        <v>-0.4</v>
      </c>
      <c r="K10" s="29">
        <v>43243</v>
      </c>
      <c r="L10" s="4"/>
      <c r="M10" s="35">
        <v>6.66</v>
      </c>
      <c r="N10" s="35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18.690000000000001</v>
      </c>
      <c r="J11" s="24">
        <f>N11-G11</f>
        <v>-0.2</v>
      </c>
      <c r="K11" s="29">
        <v>43243</v>
      </c>
      <c r="M11" s="35">
        <v>18.89</v>
      </c>
      <c r="N11" s="35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8.129999999999999</v>
      </c>
      <c r="J12" s="24">
        <f>N12-G12</f>
        <v>-0.4</v>
      </c>
      <c r="K12" s="29">
        <v>43243</v>
      </c>
      <c r="M12" s="35">
        <v>8.5299999999999994</v>
      </c>
      <c r="N12" s="35"/>
    </row>
  </sheetData>
  <mergeCells count="17">
    <mergeCell ref="M9:N9"/>
    <mergeCell ref="J3:J4"/>
    <mergeCell ref="K3:K4"/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12"/>
  <sheetViews>
    <sheetView zoomScale="80" zoomScaleNormal="80" workbookViewId="0">
      <selection activeCell="M5" sqref="M5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43271</v>
      </c>
      <c r="L5" s="4"/>
      <c r="M5" s="35" t="s">
        <v>51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 t="shared" ref="I6:I12" si="0">M6-G6</f>
        <v>4.6199999999999992</v>
      </c>
      <c r="J6" s="24">
        <f>N6-G6</f>
        <v>-0.48</v>
      </c>
      <c r="K6" s="29">
        <v>43271</v>
      </c>
      <c r="L6" s="4"/>
      <c r="M6" s="35">
        <v>5.0999999999999996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43271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 t="shared" si="0"/>
        <v>19.55</v>
      </c>
      <c r="J8" s="24">
        <f>N8-G8</f>
        <v>-0.5</v>
      </c>
      <c r="K8" s="29">
        <v>43271</v>
      </c>
      <c r="L8" s="4"/>
      <c r="M8" s="35">
        <v>20.05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 t="shared" si="0"/>
        <v>26.159999999999997</v>
      </c>
      <c r="J9" s="24">
        <f>N9-G9</f>
        <v>-0.17</v>
      </c>
      <c r="K9" s="29">
        <v>43271</v>
      </c>
      <c r="L9" s="4"/>
      <c r="M9" s="35">
        <v>26.33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 t="shared" si="0"/>
        <v>6.21</v>
      </c>
      <c r="J10" s="24">
        <f>N10-G10</f>
        <v>-0.4</v>
      </c>
      <c r="K10" s="29">
        <v>43271</v>
      </c>
      <c r="L10" s="4"/>
      <c r="M10" s="35">
        <v>6.61</v>
      </c>
      <c r="N10" s="35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 t="shared" si="0"/>
        <v>19.080000000000002</v>
      </c>
      <c r="J11" s="24">
        <f>N11-G11</f>
        <v>-0.2</v>
      </c>
      <c r="K11" s="29">
        <v>43271</v>
      </c>
      <c r="M11" s="35">
        <v>19.28</v>
      </c>
      <c r="N11" s="35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 t="shared" si="0"/>
        <v>7.82</v>
      </c>
      <c r="J12" s="24">
        <f>N12-G12</f>
        <v>-0.4</v>
      </c>
      <c r="K12" s="29">
        <v>43271</v>
      </c>
      <c r="M12" s="35">
        <v>8.2200000000000006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12"/>
  <sheetViews>
    <sheetView zoomScale="70" zoomScaleNormal="70" workbookViewId="0">
      <selection activeCell="I31" sqref="I30:I31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14.13</v>
      </c>
      <c r="J5" s="24">
        <f>N5-G5</f>
        <v>-0.2</v>
      </c>
      <c r="K5" s="29">
        <v>43299</v>
      </c>
      <c r="L5" s="4"/>
      <c r="M5" s="35">
        <v>14.33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4.6199999999999992</v>
      </c>
      <c r="J6" s="24">
        <f>N6-G6</f>
        <v>-0.48</v>
      </c>
      <c r="K6" s="29">
        <v>43300</v>
      </c>
      <c r="L6" s="4"/>
      <c r="M6" s="35">
        <v>5.0999999999999996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43301</v>
      </c>
      <c r="L7" s="4"/>
      <c r="M7" s="65" t="s">
        <v>45</v>
      </c>
      <c r="N7" s="66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19.55</v>
      </c>
      <c r="J8" s="24">
        <f>N8-G8</f>
        <v>-0.5</v>
      </c>
      <c r="K8" s="29">
        <v>43302</v>
      </c>
      <c r="L8" s="4"/>
      <c r="M8" s="35">
        <v>20.05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26.159999999999997</v>
      </c>
      <c r="J9" s="24">
        <f>N9-G9</f>
        <v>-0.17</v>
      </c>
      <c r="K9" s="29">
        <v>43303</v>
      </c>
      <c r="L9" s="4"/>
      <c r="M9" s="35">
        <v>26.33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6.21</v>
      </c>
      <c r="J10" s="24">
        <f>N10-G10</f>
        <v>-0.4</v>
      </c>
      <c r="K10" s="29">
        <v>43304</v>
      </c>
      <c r="L10" s="4"/>
      <c r="M10" s="35">
        <v>6.61</v>
      </c>
      <c r="N10" s="35"/>
    </row>
    <row r="11" spans="1:14" ht="37.5" x14ac:dyDescent="0.3">
      <c r="A11" s="5">
        <v>7</v>
      </c>
      <c r="B11" s="26" t="s">
        <v>47</v>
      </c>
      <c r="C11" s="5" t="s">
        <v>24</v>
      </c>
      <c r="D11" s="26">
        <v>371948</v>
      </c>
      <c r="E11" s="26">
        <v>233360</v>
      </c>
      <c r="G11" s="26">
        <v>0.2</v>
      </c>
      <c r="I11" s="24">
        <f>M11-G11</f>
        <v>19.080000000000002</v>
      </c>
      <c r="J11" s="24">
        <f>N11-G11</f>
        <v>-0.2</v>
      </c>
      <c r="K11" s="29">
        <v>43305</v>
      </c>
      <c r="M11" s="35">
        <v>19.28</v>
      </c>
      <c r="N11" s="35"/>
    </row>
    <row r="12" spans="1:14" ht="37.5" x14ac:dyDescent="0.3">
      <c r="A12" s="5">
        <v>8</v>
      </c>
      <c r="B12" s="26" t="s">
        <v>48</v>
      </c>
      <c r="C12" s="5" t="s">
        <v>27</v>
      </c>
      <c r="D12" s="26">
        <v>371994</v>
      </c>
      <c r="E12" s="26">
        <v>233556</v>
      </c>
      <c r="G12" s="26">
        <v>0.4</v>
      </c>
      <c r="I12" s="24">
        <f>M12-G12</f>
        <v>7.82</v>
      </c>
      <c r="J12" s="24">
        <f>N12-G12</f>
        <v>-0.4</v>
      </c>
      <c r="K12" s="29">
        <v>43306</v>
      </c>
      <c r="M12" s="35">
        <v>8.2200000000000006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2"/>
  <sheetViews>
    <sheetView zoomScale="80" zoomScaleNormal="80" workbookViewId="0">
      <selection sqref="A1:N12"/>
    </sheetView>
  </sheetViews>
  <sheetFormatPr baseColWidth="10" defaultColWidth="9.1796875" defaultRowHeight="12.5" x14ac:dyDescent="0.25"/>
  <cols>
    <col min="1" max="1" width="11.453125" customWidth="1"/>
    <col min="2" max="2" width="16.1796875" customWidth="1"/>
    <col min="3" max="11" width="11.453125" customWidth="1"/>
    <col min="12" max="12" width="4.453125" customWidth="1"/>
    <col min="13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18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43333</v>
      </c>
      <c r="L5" s="4"/>
      <c r="M5" s="35" t="s">
        <v>51</v>
      </c>
      <c r="N5" s="35"/>
    </row>
    <row r="6" spans="1:14" ht="18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2.5</v>
      </c>
      <c r="J6" s="24">
        <f>N6-G6</f>
        <v>-0.48</v>
      </c>
      <c r="K6" s="29">
        <v>43333</v>
      </c>
      <c r="L6" s="4"/>
      <c r="M6" s="35">
        <v>2.98</v>
      </c>
      <c r="N6" s="35"/>
    </row>
    <row r="7" spans="1:14" ht="2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43333</v>
      </c>
      <c r="L7" s="4"/>
      <c r="M7" s="65" t="s">
        <v>45</v>
      </c>
      <c r="N7" s="66"/>
    </row>
    <row r="8" spans="1:14" ht="18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19.7</v>
      </c>
      <c r="J8" s="24">
        <f>N8-G8</f>
        <v>-0.5</v>
      </c>
      <c r="K8" s="29">
        <v>43333</v>
      </c>
      <c r="L8" s="4"/>
      <c r="M8" s="35">
        <v>20.2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 t="e">
        <f>M9-G9</f>
        <v>#VALUE!</v>
      </c>
      <c r="J9" s="24">
        <f>N9-G9</f>
        <v>-0.17</v>
      </c>
      <c r="K9" s="29">
        <v>43333</v>
      </c>
      <c r="L9" s="4"/>
      <c r="M9" s="35" t="s">
        <v>45</v>
      </c>
      <c r="N9" s="35"/>
    </row>
    <row r="10" spans="1:14" ht="18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4.18</v>
      </c>
      <c r="J10" s="24">
        <f>N10-G10</f>
        <v>-0.4</v>
      </c>
      <c r="K10" s="29">
        <v>43333</v>
      </c>
      <c r="L10" s="4"/>
      <c r="M10" s="35">
        <v>4.58</v>
      </c>
      <c r="N10" s="35"/>
    </row>
    <row r="11" spans="1:14" ht="2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15.58</v>
      </c>
      <c r="J11" s="24">
        <f>N11-G11</f>
        <v>-0.2</v>
      </c>
      <c r="K11" s="5">
        <v>43333</v>
      </c>
      <c r="L11" s="5"/>
      <c r="M11" s="5">
        <v>15.78</v>
      </c>
      <c r="N11" s="5"/>
    </row>
    <row r="12" spans="1:14" ht="2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3.58</v>
      </c>
      <c r="J12" s="24">
        <f>N12-G12</f>
        <v>-0.4</v>
      </c>
      <c r="K12" s="5">
        <v>43333</v>
      </c>
      <c r="L12" s="5"/>
      <c r="M12" s="5">
        <v>3.98</v>
      </c>
      <c r="N12" s="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2"/>
  <sheetViews>
    <sheetView zoomScale="80" zoomScaleNormal="80" workbookViewId="0">
      <selection sqref="A1:N12"/>
    </sheetView>
  </sheetViews>
  <sheetFormatPr baseColWidth="10" defaultColWidth="9.1796875" defaultRowHeight="12.5" x14ac:dyDescent="0.25"/>
  <cols>
    <col min="1" max="11" width="11.453125" customWidth="1"/>
    <col min="12" max="12" width="2.54296875" customWidth="1"/>
    <col min="13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43368</v>
      </c>
      <c r="L5" s="4"/>
      <c r="M5" s="35" t="s">
        <v>51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2.48</v>
      </c>
      <c r="J6" s="24">
        <f>N6-G6</f>
        <v>-0.48</v>
      </c>
      <c r="K6" s="29">
        <v>43368</v>
      </c>
      <c r="L6" s="4"/>
      <c r="M6" s="35">
        <v>2.96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43368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19.48</v>
      </c>
      <c r="J8" s="24">
        <f>N8-G8</f>
        <v>-0.5</v>
      </c>
      <c r="K8" s="29">
        <v>43368</v>
      </c>
      <c r="L8" s="4"/>
      <c r="M8" s="35">
        <v>19.98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 t="e">
        <f>M9-G9</f>
        <v>#VALUE!</v>
      </c>
      <c r="J9" s="24">
        <f>N9-G9</f>
        <v>-0.17</v>
      </c>
      <c r="K9" s="29">
        <v>43368</v>
      </c>
      <c r="L9" s="4"/>
      <c r="M9" s="35" t="s">
        <v>45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 t="e">
        <f>M10-G10</f>
        <v>#VALUE!</v>
      </c>
      <c r="J10" s="24">
        <f>N10-G10</f>
        <v>-0.4</v>
      </c>
      <c r="K10" s="29">
        <v>43368</v>
      </c>
      <c r="L10" s="4"/>
      <c r="M10" s="35" t="s">
        <v>45</v>
      </c>
      <c r="N10" s="35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15.32</v>
      </c>
      <c r="J11" s="24">
        <f>N11-G11</f>
        <v>-0.2</v>
      </c>
      <c r="K11" s="29">
        <v>43368</v>
      </c>
      <c r="L11" s="5"/>
      <c r="M11" s="35">
        <v>15.52</v>
      </c>
      <c r="N11" s="35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 t="e">
        <f>M12-G12</f>
        <v>#VALUE!</v>
      </c>
      <c r="J12" s="24">
        <f>N12-G12</f>
        <v>-0.4</v>
      </c>
      <c r="K12" s="29">
        <v>43368</v>
      </c>
      <c r="L12" s="5"/>
      <c r="M12" s="35" t="s">
        <v>64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2"/>
  <sheetViews>
    <sheetView zoomScale="80" zoomScaleNormal="80"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43397</v>
      </c>
      <c r="L5" s="4"/>
      <c r="M5" s="35" t="s">
        <v>51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1.19</v>
      </c>
      <c r="J6" s="24">
        <f>N6-G6</f>
        <v>-0.48</v>
      </c>
      <c r="K6" s="29">
        <v>43397</v>
      </c>
      <c r="L6" s="4"/>
      <c r="M6" s="35">
        <v>1.67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43397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18.95</v>
      </c>
      <c r="J8" s="24">
        <f>N8-G8</f>
        <v>-0.5</v>
      </c>
      <c r="K8" s="29">
        <v>43397</v>
      </c>
      <c r="L8" s="4"/>
      <c r="M8" s="35">
        <v>19.45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15.28</v>
      </c>
      <c r="J9" s="24">
        <f>N9-G9</f>
        <v>-0.17</v>
      </c>
      <c r="K9" s="29">
        <v>43397</v>
      </c>
      <c r="L9" s="4"/>
      <c r="M9" s="35">
        <v>15.45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3.14</v>
      </c>
      <c r="J10" s="24">
        <f>N10-G10</f>
        <v>-0.4</v>
      </c>
      <c r="K10" s="29">
        <v>43397</v>
      </c>
      <c r="L10" s="4"/>
      <c r="M10" s="35">
        <v>3.54</v>
      </c>
      <c r="N10" s="35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13.38</v>
      </c>
      <c r="J11" s="24">
        <f>N11-G11</f>
        <v>-0.2</v>
      </c>
      <c r="K11" s="29">
        <v>43397</v>
      </c>
      <c r="L11" s="5"/>
      <c r="M11" s="35">
        <v>13.58</v>
      </c>
      <c r="N11" s="35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2.7</v>
      </c>
      <c r="J12" s="24">
        <f>N12-G12</f>
        <v>-0.4</v>
      </c>
      <c r="K12" s="29">
        <v>43397</v>
      </c>
      <c r="L12" s="5"/>
      <c r="M12" s="35">
        <v>3.1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43397</v>
      </c>
      <c r="L5" s="4"/>
      <c r="M5" s="35" t="s">
        <v>51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1.77</v>
      </c>
      <c r="J6" s="24">
        <f>N6-G6</f>
        <v>-0.48</v>
      </c>
      <c r="K6" s="29">
        <v>43397</v>
      </c>
      <c r="L6" s="4"/>
      <c r="M6" s="35">
        <v>2.25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43397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19.23</v>
      </c>
      <c r="J8" s="24">
        <f>N8-G8</f>
        <v>-0.5</v>
      </c>
      <c r="K8" s="29">
        <v>43397</v>
      </c>
      <c r="L8" s="4"/>
      <c r="M8">
        <v>19.73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15.76</v>
      </c>
      <c r="J9" s="24">
        <f>N9-G9</f>
        <v>-0.17</v>
      </c>
      <c r="K9" s="29">
        <v>43397</v>
      </c>
      <c r="L9" s="4"/>
      <c r="M9">
        <v>15.93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2.7800000000000002</v>
      </c>
      <c r="J10" s="24">
        <f>N10-G10</f>
        <v>-0.4</v>
      </c>
      <c r="K10" s="29">
        <v>43397</v>
      </c>
      <c r="L10" s="4"/>
      <c r="M10">
        <v>3.18</v>
      </c>
      <c r="N10" s="35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14.73</v>
      </c>
      <c r="J11" s="24">
        <f>N11-G11</f>
        <v>-0.2</v>
      </c>
      <c r="K11" s="29">
        <v>43397</v>
      </c>
      <c r="L11" s="5"/>
      <c r="M11">
        <v>14.93</v>
      </c>
      <c r="N11" s="35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3.25</v>
      </c>
      <c r="J12" s="24">
        <f>N12-G12</f>
        <v>-0.4</v>
      </c>
      <c r="K12" s="29">
        <v>43397</v>
      </c>
      <c r="L12" s="5"/>
      <c r="M12">
        <v>3.65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 t="e">
        <f>M5-G5</f>
        <v>#VALUE!</v>
      </c>
      <c r="J5" s="24">
        <f>N5-G5</f>
        <v>-0.2</v>
      </c>
      <c r="K5" s="29">
        <v>43445</v>
      </c>
      <c r="L5" s="4"/>
      <c r="M5" s="35" t="s">
        <v>51</v>
      </c>
      <c r="N5" s="3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0.95</v>
      </c>
      <c r="J6" s="24">
        <f>N6-G6</f>
        <v>-0.48</v>
      </c>
      <c r="K6" s="29">
        <v>43445</v>
      </c>
      <c r="L6" s="4"/>
      <c r="M6" s="35">
        <v>1.43</v>
      </c>
      <c r="N6" s="3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43445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19.38</v>
      </c>
      <c r="J8" s="24">
        <f>N8-G8</f>
        <v>-0.5</v>
      </c>
      <c r="K8" s="29">
        <v>43445</v>
      </c>
      <c r="L8" s="4"/>
      <c r="M8" s="35">
        <v>19.88</v>
      </c>
      <c r="N8" s="3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16.18</v>
      </c>
      <c r="J9" s="24">
        <f>N9-G9</f>
        <v>-0.17</v>
      </c>
      <c r="K9" s="29">
        <v>43445</v>
      </c>
      <c r="L9" s="4"/>
      <c r="M9" s="35">
        <v>16.350000000000001</v>
      </c>
      <c r="N9" s="3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3.77</v>
      </c>
      <c r="J10" s="24">
        <f>N10-G10</f>
        <v>-0.4</v>
      </c>
      <c r="K10" s="29">
        <v>43445</v>
      </c>
      <c r="L10" s="4"/>
      <c r="M10" s="35">
        <v>4.17</v>
      </c>
      <c r="N10" s="35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 t="e">
        <f>M11-G11</f>
        <v>#VALUE!</v>
      </c>
      <c r="J11" s="24">
        <f>N11-G11</f>
        <v>-0.2</v>
      </c>
      <c r="K11" s="29">
        <v>43445</v>
      </c>
      <c r="L11" s="5"/>
      <c r="M11" s="35" t="s">
        <v>65</v>
      </c>
      <c r="N11" s="35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3.38</v>
      </c>
      <c r="J12" s="24">
        <f>N12-G12</f>
        <v>-0.4</v>
      </c>
      <c r="K12" s="29">
        <v>43445</v>
      </c>
      <c r="L12" s="5"/>
      <c r="M12" s="35">
        <v>3.78</v>
      </c>
      <c r="N12" s="3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-0.2</v>
      </c>
      <c r="J5" s="24">
        <f>N5-G5</f>
        <v>14.8</v>
      </c>
      <c r="K5" s="29">
        <v>43489</v>
      </c>
      <c r="L5" s="4"/>
      <c r="M5" s="30"/>
      <c r="N5" s="30">
        <v>15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2.39</v>
      </c>
      <c r="J6" s="24">
        <f>N6-G6</f>
        <v>-0.48</v>
      </c>
      <c r="K6" s="29">
        <v>43489</v>
      </c>
      <c r="L6" s="4"/>
      <c r="M6" s="30">
        <v>2.87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43489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19.559999999999999</v>
      </c>
      <c r="J8" s="24">
        <f>N8-G8</f>
        <v>-0.5</v>
      </c>
      <c r="K8" s="29">
        <v>43489</v>
      </c>
      <c r="L8" s="4"/>
      <c r="M8" s="30">
        <v>20.059999999999999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-0.17</v>
      </c>
      <c r="J9" s="24">
        <f>N9-G9</f>
        <v>20.18</v>
      </c>
      <c r="K9" s="29">
        <v>43489</v>
      </c>
      <c r="L9" s="4"/>
      <c r="M9" s="30"/>
      <c r="N9" s="30">
        <v>20.350000000000001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4.21</v>
      </c>
      <c r="J10" s="24">
        <f>N10-G10</f>
        <v>-0.4</v>
      </c>
      <c r="K10" s="29">
        <v>43489</v>
      </c>
      <c r="L10" s="4"/>
      <c r="M10" s="30">
        <v>4.6100000000000003</v>
      </c>
      <c r="N10" s="30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15.58</v>
      </c>
      <c r="J11" s="24">
        <f>N11-G11</f>
        <v>-0.2</v>
      </c>
      <c r="K11" s="29">
        <v>43489</v>
      </c>
      <c r="L11" s="5"/>
      <c r="M11" s="30">
        <v>15.78</v>
      </c>
      <c r="N11" s="30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4.2399999999999993</v>
      </c>
      <c r="J12" s="24">
        <f>N12-G12</f>
        <v>-0.4</v>
      </c>
      <c r="K12" s="29">
        <v>43489</v>
      </c>
      <c r="L12" s="5"/>
      <c r="M12" s="30">
        <v>4.6399999999999997</v>
      </c>
      <c r="N12" s="30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24">
        <f>M5-G5</f>
        <v>15.47</v>
      </c>
      <c r="J5" s="24">
        <f>N5-G5</f>
        <v>-0.2</v>
      </c>
      <c r="K5" s="29">
        <v>43515</v>
      </c>
      <c r="L5" s="4"/>
      <c r="M5" s="30">
        <v>15.67</v>
      </c>
      <c r="N5" s="3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24">
        <f>M6-G6</f>
        <v>3.0100000000000002</v>
      </c>
      <c r="J6" s="24">
        <f>N6-G6</f>
        <v>-0.48</v>
      </c>
      <c r="K6" s="29">
        <v>43515</v>
      </c>
      <c r="L6" s="4"/>
      <c r="M6" s="30">
        <v>3.49</v>
      </c>
      <c r="N6" s="3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43515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24">
        <f>M8-G8</f>
        <v>19.59</v>
      </c>
      <c r="J8" s="24">
        <f>N8-G8</f>
        <v>-0.5</v>
      </c>
      <c r="K8" s="29">
        <v>43515</v>
      </c>
      <c r="L8" s="4"/>
      <c r="M8" s="30">
        <v>20.09</v>
      </c>
      <c r="N8" s="3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24">
        <f>M9-G9</f>
        <v>20.59</v>
      </c>
      <c r="J9" s="24">
        <f>N9-G9</f>
        <v>-0.17</v>
      </c>
      <c r="K9" s="29">
        <v>43515</v>
      </c>
      <c r="L9" s="4"/>
      <c r="M9" s="30">
        <v>20.76</v>
      </c>
      <c r="N9" s="3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24">
        <f>M10-G10</f>
        <v>4.8099999999999996</v>
      </c>
      <c r="J10" s="24">
        <f>N10-G10</f>
        <v>-0.4</v>
      </c>
      <c r="K10" s="29">
        <v>43515</v>
      </c>
      <c r="L10" s="4"/>
      <c r="M10" s="30">
        <v>5.21</v>
      </c>
      <c r="N10" s="30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24">
        <f>M11-G11</f>
        <v>15.89</v>
      </c>
      <c r="J11" s="24">
        <f>N11-G11</f>
        <v>-0.2</v>
      </c>
      <c r="K11" s="29">
        <v>43515</v>
      </c>
      <c r="L11" s="5"/>
      <c r="M11" s="30">
        <v>16.09</v>
      </c>
      <c r="N11" s="30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24">
        <f>M12-G12</f>
        <v>5.14</v>
      </c>
      <c r="J12" s="24">
        <f>N12-G12</f>
        <v>-0.4</v>
      </c>
      <c r="K12" s="29">
        <v>43515</v>
      </c>
      <c r="L12" s="5"/>
      <c r="M12" s="30">
        <v>5.54</v>
      </c>
      <c r="N12" s="30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3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16.91</v>
      </c>
      <c r="K5" s="29">
        <v>43552</v>
      </c>
      <c r="L5" s="4"/>
      <c r="M5" s="5"/>
      <c r="N5" s="5">
        <v>17.11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3.89</v>
      </c>
      <c r="J6" s="38">
        <f>N6-G6</f>
        <v>-0.48</v>
      </c>
      <c r="K6" s="29">
        <v>43552</v>
      </c>
      <c r="L6" s="4"/>
      <c r="M6" s="5">
        <v>4.37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43552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19.78</v>
      </c>
      <c r="J8" s="38">
        <f>N8-G8</f>
        <v>-0.5</v>
      </c>
      <c r="K8" s="29">
        <v>43552</v>
      </c>
      <c r="L8" s="4"/>
      <c r="M8" s="5">
        <v>20.28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22.119999999999997</v>
      </c>
      <c r="J9" s="38">
        <f>N9-G9</f>
        <v>-0.17</v>
      </c>
      <c r="K9" s="29">
        <v>43552</v>
      </c>
      <c r="L9" s="4"/>
      <c r="M9" s="5">
        <v>22.29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5.6199999999999992</v>
      </c>
      <c r="J10" s="38">
        <f>N10-G10</f>
        <v>-0.4</v>
      </c>
      <c r="K10" s="29">
        <v>43552</v>
      </c>
      <c r="L10" s="4"/>
      <c r="M10" s="5">
        <v>6.02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16.850000000000001</v>
      </c>
      <c r="J11" s="38">
        <f>N11-G11</f>
        <v>-0.2</v>
      </c>
      <c r="K11" s="29">
        <v>43552</v>
      </c>
      <c r="L11" s="5"/>
      <c r="M11" s="5">
        <v>17.05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6.33</v>
      </c>
      <c r="J12" s="38">
        <f>N12-G12</f>
        <v>-0.4</v>
      </c>
      <c r="K12" s="29">
        <v>43552</v>
      </c>
      <c r="L12" s="5"/>
      <c r="M12" s="5">
        <v>6.73</v>
      </c>
      <c r="N12" s="5"/>
    </row>
    <row r="13" spans="1:14" x14ac:dyDescent="0.25">
      <c r="J13" s="38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2"/>
  <sheetViews>
    <sheetView topLeftCell="G1"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18.57</v>
      </c>
      <c r="K5" s="29">
        <v>43579</v>
      </c>
      <c r="L5" s="4"/>
      <c r="M5" s="5"/>
      <c r="N5" s="5">
        <v>18.77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4.41</v>
      </c>
      <c r="J6" s="38">
        <f>N6-G6</f>
        <v>-0.48</v>
      </c>
      <c r="K6" s="29">
        <v>43579</v>
      </c>
      <c r="L6" s="4"/>
      <c r="M6" s="5">
        <v>4.8899999999999997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43579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19.79</v>
      </c>
      <c r="J8" s="38">
        <f>N8-G8</f>
        <v>-0.5</v>
      </c>
      <c r="K8" s="29">
        <v>43579</v>
      </c>
      <c r="L8" s="4"/>
      <c r="M8" s="5">
        <v>20.29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29">
        <v>43579</v>
      </c>
      <c r="L9" s="4"/>
      <c r="M9" s="5" t="s">
        <v>66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6.13</v>
      </c>
      <c r="J10" s="38">
        <f>N10-G10</f>
        <v>-0.4</v>
      </c>
      <c r="K10" s="29">
        <v>43579</v>
      </c>
      <c r="L10" s="4"/>
      <c r="M10" s="5">
        <v>6.53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17.79</v>
      </c>
      <c r="J11" s="38">
        <f>N11-G11</f>
        <v>-0.2</v>
      </c>
      <c r="K11" s="29">
        <v>43579</v>
      </c>
      <c r="L11" s="5"/>
      <c r="M11" s="5">
        <v>17.989999999999998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8.23</v>
      </c>
      <c r="J12" s="38">
        <f>N12-G12</f>
        <v>-0.4</v>
      </c>
      <c r="K12" s="29">
        <v>43579</v>
      </c>
      <c r="L12" s="5"/>
      <c r="M12" s="5">
        <v>8.6300000000000008</v>
      </c>
      <c r="N12" s="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2"/>
  <sheetViews>
    <sheetView zoomScale="80" zoomScaleNormal="80"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16.400000000000002</v>
      </c>
      <c r="J5" s="38">
        <f>N5-G5</f>
        <v>-0.2</v>
      </c>
      <c r="K5" s="29">
        <v>43607</v>
      </c>
      <c r="L5" s="4"/>
      <c r="M5" s="5">
        <v>16.600000000000001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4.8000000000000007</v>
      </c>
      <c r="J6" s="38">
        <f>N6-G6</f>
        <v>-0.48</v>
      </c>
      <c r="K6" s="29">
        <v>43607</v>
      </c>
      <c r="L6" s="4"/>
      <c r="M6" s="5">
        <v>5.28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43607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19.760000000000002</v>
      </c>
      <c r="J8" s="38">
        <f>N8-G8</f>
        <v>-0.5</v>
      </c>
      <c r="K8" s="29">
        <v>43607</v>
      </c>
      <c r="L8" s="4"/>
      <c r="M8" s="5">
        <v>20.260000000000002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24.47</v>
      </c>
      <c r="J9" s="38">
        <f>N9-G9</f>
        <v>-0.17</v>
      </c>
      <c r="K9" s="29">
        <v>43607</v>
      </c>
      <c r="L9" s="4"/>
      <c r="M9" s="5">
        <v>24.64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6.4499999999999993</v>
      </c>
      <c r="J10" s="38">
        <f>N10-G10</f>
        <v>-0.4</v>
      </c>
      <c r="K10" s="29">
        <v>43607</v>
      </c>
      <c r="L10" s="4"/>
      <c r="M10" s="5">
        <v>6.85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18.84</v>
      </c>
      <c r="J11" s="38">
        <f>N11-G11</f>
        <v>-0.2</v>
      </c>
      <c r="K11" s="29">
        <v>43607</v>
      </c>
      <c r="L11" s="5"/>
      <c r="M11" s="5">
        <v>19.04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9.5499999999999989</v>
      </c>
      <c r="J12" s="38">
        <f>N12-G12</f>
        <v>-0.4</v>
      </c>
      <c r="K12" s="29">
        <v>43607</v>
      </c>
      <c r="L12" s="5"/>
      <c r="M12" s="5">
        <v>9.9499999999999993</v>
      </c>
      <c r="N12" s="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19.060000000000002</v>
      </c>
      <c r="K5" s="29">
        <v>43635</v>
      </c>
      <c r="L5" s="4"/>
      <c r="M5" s="5"/>
      <c r="N5" s="5">
        <v>19.260000000000002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5.1199999999999992</v>
      </c>
      <c r="J6" s="38">
        <f>N6-G6</f>
        <v>-0.48</v>
      </c>
      <c r="K6" s="29">
        <v>43635</v>
      </c>
      <c r="L6" s="4"/>
      <c r="M6" s="5">
        <v>5.6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43635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19.670000000000002</v>
      </c>
      <c r="J8" s="38">
        <f>N8-G8</f>
        <v>-0.5</v>
      </c>
      <c r="K8" s="29">
        <v>43635</v>
      </c>
      <c r="L8" s="4"/>
      <c r="M8" s="5">
        <v>20.170000000000002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26.04</v>
      </c>
      <c r="J9" s="38">
        <f>N9-G9</f>
        <v>-0.17</v>
      </c>
      <c r="K9" s="29">
        <v>43635</v>
      </c>
      <c r="L9" s="4"/>
      <c r="M9" s="5">
        <v>26.21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6.7299999999999995</v>
      </c>
      <c r="J10" s="38">
        <f>N10-G10</f>
        <v>-0.4</v>
      </c>
      <c r="K10" s="29">
        <v>43635</v>
      </c>
      <c r="L10" s="4"/>
      <c r="M10" s="5">
        <v>7.13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18.96</v>
      </c>
      <c r="J11" s="38">
        <f>N11-G11</f>
        <v>-0.2</v>
      </c>
      <c r="K11" s="29">
        <v>43635</v>
      </c>
      <c r="L11" s="5"/>
      <c r="M11" s="5">
        <v>19.16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7.4499999999999993</v>
      </c>
      <c r="J12" s="38">
        <f>N12-G12</f>
        <v>-0.4</v>
      </c>
      <c r="K12" s="29">
        <v>43635</v>
      </c>
      <c r="L12" s="5"/>
      <c r="M12" s="5">
        <v>7.85</v>
      </c>
      <c r="N12" s="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16.3</v>
      </c>
      <c r="J5" s="38">
        <f>N5-G5</f>
        <v>-0.2</v>
      </c>
      <c r="K5" s="29">
        <v>43662</v>
      </c>
      <c r="L5" s="4"/>
      <c r="M5" s="5">
        <v>16.5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4.9000000000000004</v>
      </c>
      <c r="J6" s="38">
        <f>N6-G6</f>
        <v>-0.48</v>
      </c>
      <c r="K6" s="29">
        <v>43662</v>
      </c>
      <c r="L6" s="4"/>
      <c r="M6" s="5">
        <v>5.38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29">
        <v>43662</v>
      </c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19.649999999999999</v>
      </c>
      <c r="J8" s="38">
        <f>N8-G8</f>
        <v>-0.5</v>
      </c>
      <c r="K8" s="29">
        <v>43662</v>
      </c>
      <c r="L8" s="4"/>
      <c r="M8" s="5">
        <v>20.149999999999999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32.589999999999996</v>
      </c>
      <c r="K9" s="29">
        <v>43662</v>
      </c>
      <c r="L9" s="4"/>
      <c r="M9" s="5"/>
      <c r="N9" s="5">
        <v>32.76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6.52</v>
      </c>
      <c r="J10" s="38">
        <f>N10-G10</f>
        <v>-0.4</v>
      </c>
      <c r="K10" s="29">
        <v>43662</v>
      </c>
      <c r="L10" s="4"/>
      <c r="M10" s="5">
        <v>6.92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17.46</v>
      </c>
      <c r="J11" s="38">
        <f>N11-G11</f>
        <v>-0.2</v>
      </c>
      <c r="K11" s="29">
        <v>43662</v>
      </c>
      <c r="L11" s="5"/>
      <c r="M11" s="5">
        <v>17.66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4.76</v>
      </c>
      <c r="J12" s="38">
        <f>N12-G12</f>
        <v>-0.4</v>
      </c>
      <c r="K12" s="29">
        <v>43662</v>
      </c>
      <c r="L12" s="5"/>
      <c r="M12" s="5">
        <v>5.16</v>
      </c>
      <c r="N12" s="5"/>
    </row>
  </sheetData>
  <mergeCells count="16">
    <mergeCell ref="M3:M4"/>
    <mergeCell ref="N3:N4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15.030000000000001</v>
      </c>
      <c r="J5" s="38">
        <f>N5-G5</f>
        <v>-0.2</v>
      </c>
      <c r="K5" s="71">
        <v>43697</v>
      </c>
      <c r="L5" s="4"/>
      <c r="M5" s="5">
        <v>15.23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4.76</v>
      </c>
      <c r="J6" s="38">
        <f>N6-G6</f>
        <v>-0.48</v>
      </c>
      <c r="K6" s="72"/>
      <c r="L6" s="4"/>
      <c r="M6" s="5">
        <v>5.24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19.809999999999999</v>
      </c>
      <c r="J8" s="38">
        <f>N8-G8</f>
        <v>-0.5</v>
      </c>
      <c r="K8" s="72"/>
      <c r="L8" s="4"/>
      <c r="M8" s="5">
        <v>20.309999999999999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32.92</v>
      </c>
      <c r="K9" s="72"/>
      <c r="L9" s="4"/>
      <c r="M9" s="5"/>
      <c r="N9" s="5">
        <v>33.090000000000003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10.62</v>
      </c>
      <c r="J10" s="38">
        <f>N10-G10</f>
        <v>-0.4</v>
      </c>
      <c r="K10" s="72"/>
      <c r="L10" s="4"/>
      <c r="M10" s="5">
        <v>11.02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16.27</v>
      </c>
      <c r="J11" s="38">
        <f>N11-G11</f>
        <v>-0.2</v>
      </c>
      <c r="K11" s="72"/>
      <c r="L11" s="5"/>
      <c r="M11" s="5">
        <v>16.47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4.05</v>
      </c>
      <c r="J12" s="38">
        <f>N12-G12</f>
        <v>-0.4</v>
      </c>
      <c r="K12" s="73"/>
      <c r="L12" s="5"/>
      <c r="M12" s="5">
        <v>4.45</v>
      </c>
      <c r="N12" s="5"/>
    </row>
  </sheetData>
  <mergeCells count="17">
    <mergeCell ref="M3:M4"/>
    <mergeCell ref="N3:N4"/>
    <mergeCell ref="I7:J7"/>
    <mergeCell ref="M7:N7"/>
    <mergeCell ref="K5:K12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14.08</v>
      </c>
      <c r="J5" s="38">
        <f>N5-G5</f>
        <v>-0.2</v>
      </c>
      <c r="K5" s="71">
        <v>43733</v>
      </c>
      <c r="L5" s="4"/>
      <c r="M5" s="5">
        <v>14.28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3.9600000000000004</v>
      </c>
      <c r="J6" s="38">
        <f>N6-G6</f>
        <v>-0.48</v>
      </c>
      <c r="K6" s="72"/>
      <c r="L6" s="4"/>
      <c r="M6" s="5">
        <v>4.4400000000000004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19.559999999999999</v>
      </c>
      <c r="J8" s="38">
        <f>N8-G8</f>
        <v>-0.5</v>
      </c>
      <c r="K8" s="72"/>
      <c r="L8" s="4"/>
      <c r="M8" s="5">
        <v>20.059999999999999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30.259999999999998</v>
      </c>
      <c r="J9" s="38">
        <f>N9-G9</f>
        <v>-0.17</v>
      </c>
      <c r="K9" s="72"/>
      <c r="L9" s="4"/>
      <c r="M9" s="5">
        <v>30.43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5.64</v>
      </c>
      <c r="J10" s="38">
        <f>N10-G10</f>
        <v>-0.4</v>
      </c>
      <c r="K10" s="72"/>
      <c r="L10" s="4"/>
      <c r="M10" s="5">
        <v>6.04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15.870000000000001</v>
      </c>
      <c r="J11" s="38">
        <f>N11-G11</f>
        <v>-0.2</v>
      </c>
      <c r="K11" s="72"/>
      <c r="L11" s="5"/>
      <c r="M11" s="5">
        <v>16.07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4.5999999999999996</v>
      </c>
      <c r="J12" s="38">
        <f>N12-G12</f>
        <v>-0.4</v>
      </c>
      <c r="K12" s="73"/>
      <c r="L12" s="5"/>
      <c r="M12" s="5">
        <v>5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13.370000000000001</v>
      </c>
      <c r="K5" s="71">
        <v>43761</v>
      </c>
      <c r="L5" s="4"/>
      <c r="M5" s="5"/>
      <c r="N5" s="5">
        <v>13.57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1.52</v>
      </c>
      <c r="J6" s="38">
        <f>N6-G6</f>
        <v>-0.48</v>
      </c>
      <c r="K6" s="72"/>
      <c r="L6" s="4"/>
      <c r="M6" s="5">
        <v>2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5" t="s">
        <v>67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" t="s">
        <v>67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3.21</v>
      </c>
      <c r="J10" s="38">
        <f>N10-G10</f>
        <v>-0.4</v>
      </c>
      <c r="K10" s="72"/>
      <c r="L10" s="4"/>
      <c r="M10" s="5">
        <v>3.61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5" t="s">
        <v>68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2.75</v>
      </c>
      <c r="J12" s="38">
        <f>N12-G12</f>
        <v>-0.4</v>
      </c>
      <c r="K12" s="73"/>
      <c r="L12" s="5"/>
      <c r="M12" s="5">
        <v>3.15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10.91</v>
      </c>
      <c r="J5" s="38">
        <f>N5-G5</f>
        <v>-0.2</v>
      </c>
      <c r="K5" s="71">
        <v>43789</v>
      </c>
      <c r="L5" s="4"/>
      <c r="M5" s="5">
        <v>11.11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1.83</v>
      </c>
      <c r="J6" s="38">
        <f>N6-G6</f>
        <v>-0.48</v>
      </c>
      <c r="K6" s="72"/>
      <c r="L6" s="4"/>
      <c r="M6" s="5">
        <v>2.31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5" t="s">
        <v>67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" t="s">
        <v>67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3.6199999999999997</v>
      </c>
      <c r="J10" s="38">
        <f>N10-G10</f>
        <v>-0.4</v>
      </c>
      <c r="K10" s="72"/>
      <c r="L10" s="4"/>
      <c r="M10" s="5">
        <v>4.0199999999999996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5" t="s">
        <v>68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3</v>
      </c>
      <c r="J12" s="38">
        <f>N12-G12</f>
        <v>-0.4</v>
      </c>
      <c r="K12" s="73"/>
      <c r="L12" s="5"/>
      <c r="M12" s="5">
        <v>3.4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12.030000000000001</v>
      </c>
      <c r="J5" s="38">
        <f>N5-G5</f>
        <v>-0.2</v>
      </c>
      <c r="K5" s="71">
        <v>43810</v>
      </c>
      <c r="L5" s="4"/>
      <c r="M5" s="5">
        <v>12.23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2.04</v>
      </c>
      <c r="J6" s="38">
        <f>N6-G6</f>
        <v>-0.48</v>
      </c>
      <c r="K6" s="72"/>
      <c r="L6" s="4"/>
      <c r="M6" s="5">
        <v>2.52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19.420000000000002</v>
      </c>
      <c r="J8" s="38">
        <f>N8-G8</f>
        <v>-0.5</v>
      </c>
      <c r="K8" s="72"/>
      <c r="L8" s="4"/>
      <c r="M8" s="5">
        <v>19.920000000000002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" t="s">
        <v>69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3.8000000000000003</v>
      </c>
      <c r="J10" s="38">
        <f>N10-G10</f>
        <v>-0.4</v>
      </c>
      <c r="K10" s="72"/>
      <c r="L10" s="4"/>
      <c r="M10" s="5">
        <v>4.2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15.06</v>
      </c>
      <c r="J11" s="38">
        <f>N11-G11</f>
        <v>-0.2</v>
      </c>
      <c r="K11" s="72"/>
      <c r="L11" s="5"/>
      <c r="M11" s="5">
        <v>15.26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4.3999999999999995</v>
      </c>
      <c r="J12" s="38">
        <f>N12-G12</f>
        <v>-0.4</v>
      </c>
      <c r="K12" s="73"/>
      <c r="L12" s="5"/>
      <c r="M12" s="5">
        <v>4.8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15.06</v>
      </c>
      <c r="J5" s="38">
        <f>N5-G5</f>
        <v>-0.2</v>
      </c>
      <c r="K5" s="71">
        <v>43852</v>
      </c>
      <c r="L5" s="4"/>
      <c r="M5" s="5">
        <v>15.26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2.4300000000000002</v>
      </c>
      <c r="J6" s="38">
        <f>N6-G6</f>
        <v>-0.48</v>
      </c>
      <c r="K6" s="72"/>
      <c r="L6" s="4"/>
      <c r="M6" s="5">
        <v>2.91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19.75</v>
      </c>
      <c r="J8" s="38">
        <f>N8-G8</f>
        <v>-0.5</v>
      </c>
      <c r="K8" s="72"/>
      <c r="L8" s="4"/>
      <c r="M8" s="5">
        <v>20.25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18.529999999999998</v>
      </c>
      <c r="J9" s="38">
        <f>N9-G9</f>
        <v>-0.17</v>
      </c>
      <c r="K9" s="72"/>
      <c r="L9" s="4"/>
      <c r="M9" s="5">
        <v>18.7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4.1999999999999993</v>
      </c>
      <c r="J10" s="38">
        <f>N10-G10</f>
        <v>-0.4</v>
      </c>
      <c r="K10" s="72"/>
      <c r="L10" s="4"/>
      <c r="M10" s="5">
        <v>4.5999999999999996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15.520000000000001</v>
      </c>
      <c r="J11" s="38">
        <f>N11-G11</f>
        <v>-0.2</v>
      </c>
      <c r="K11" s="72"/>
      <c r="L11" s="5"/>
      <c r="M11" s="5">
        <v>15.72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4.1999999999999993</v>
      </c>
      <c r="J12" s="38">
        <f>N12-G12</f>
        <v>-0.4</v>
      </c>
      <c r="K12" s="73"/>
      <c r="L12" s="5"/>
      <c r="M12" s="5">
        <v>4.5999999999999996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12"/>
  <sheetViews>
    <sheetView workbookViewId="0">
      <selection activeCell="J5" sqref="J5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27.85</v>
      </c>
      <c r="K5" s="71">
        <v>43880</v>
      </c>
      <c r="L5" s="4"/>
      <c r="M5" s="5"/>
      <c r="N5" s="5">
        <v>28.05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3.09</v>
      </c>
      <c r="J6" s="38">
        <f>N6-G6</f>
        <v>-0.48</v>
      </c>
      <c r="K6" s="72"/>
      <c r="L6" s="4"/>
      <c r="M6" s="5">
        <v>3.57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19.670000000000002</v>
      </c>
      <c r="J8" s="38">
        <f>N8-G8</f>
        <v>-0.5</v>
      </c>
      <c r="K8" s="72"/>
      <c r="L8" s="4"/>
      <c r="M8" s="5">
        <v>20.170000000000002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" t="s">
        <v>70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4.8099999999999996</v>
      </c>
      <c r="J10" s="38">
        <f>N10-G10</f>
        <v>-0.4</v>
      </c>
      <c r="K10" s="72"/>
      <c r="L10" s="4"/>
      <c r="M10" s="5">
        <v>5.21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5" t="s">
        <v>69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5.0199999999999996</v>
      </c>
      <c r="J12" s="38">
        <f>N12-G12</f>
        <v>-0.4</v>
      </c>
      <c r="K12" s="73"/>
      <c r="L12" s="5"/>
      <c r="M12" s="5">
        <v>5.42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17.28</v>
      </c>
      <c r="K5" s="71">
        <v>43880</v>
      </c>
      <c r="L5" s="4"/>
      <c r="M5" s="5"/>
      <c r="N5" s="5">
        <v>17.48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3.7899999999999996</v>
      </c>
      <c r="J6" s="38">
        <f>N6-G6</f>
        <v>-0.48</v>
      </c>
      <c r="K6" s="72"/>
      <c r="L6" s="4"/>
      <c r="M6" s="5">
        <v>4.2699999999999996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59" t="s">
        <v>71</v>
      </c>
      <c r="N8" s="6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21.79</v>
      </c>
      <c r="J9" s="38">
        <f>N9-G9</f>
        <v>-0.17</v>
      </c>
      <c r="K9" s="72"/>
      <c r="L9" s="4"/>
      <c r="M9" s="5">
        <v>21.96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5.47</v>
      </c>
      <c r="J10" s="38">
        <f>N10-G10</f>
        <v>-0.4</v>
      </c>
      <c r="K10" s="72"/>
      <c r="L10" s="4"/>
      <c r="M10" s="5">
        <v>5.87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16.510000000000002</v>
      </c>
      <c r="J11" s="38">
        <f>N11-G11</f>
        <v>-0.2</v>
      </c>
      <c r="K11" s="72"/>
      <c r="L11" s="5"/>
      <c r="M11" s="5">
        <v>16.71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6.38</v>
      </c>
      <c r="J12" s="38">
        <f>N12-G12</f>
        <v>-0.4</v>
      </c>
      <c r="K12" s="73"/>
      <c r="L12" s="5"/>
      <c r="M12" s="5">
        <v>6.78</v>
      </c>
      <c r="N12" s="5"/>
    </row>
  </sheetData>
  <mergeCells count="18">
    <mergeCell ref="M3:M4"/>
    <mergeCell ref="N3:N4"/>
    <mergeCell ref="K5:K12"/>
    <mergeCell ref="I7:J7"/>
    <mergeCell ref="M7:N7"/>
    <mergeCell ref="M8:N8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2"/>
  <sheetViews>
    <sheetView workbookViewId="0">
      <selection activeCell="E9" sqref="E5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11.440000000000001</v>
      </c>
      <c r="J5" s="38">
        <f>N5-G5</f>
        <v>-0.2</v>
      </c>
      <c r="K5" s="71">
        <v>43942</v>
      </c>
      <c r="L5" s="4"/>
      <c r="M5" s="5">
        <v>11.64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 t="e">
        <f>M6-G6</f>
        <v>#VALUE!</v>
      </c>
      <c r="J6" s="38">
        <f>N6-G6</f>
        <v>-0.48</v>
      </c>
      <c r="K6" s="72"/>
      <c r="L6" s="4"/>
      <c r="M6" s="5" t="s">
        <v>66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19.760000000000002</v>
      </c>
      <c r="J8" s="38">
        <f>N8-G8</f>
        <v>-0.5</v>
      </c>
      <c r="K8" s="72"/>
      <c r="L8" s="4"/>
      <c r="M8" s="5">
        <v>20.260000000000002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23.18</v>
      </c>
      <c r="J9" s="38">
        <f>N9-G9</f>
        <v>-0.17</v>
      </c>
      <c r="K9" s="72"/>
      <c r="L9" s="4"/>
      <c r="M9" s="5">
        <v>23.35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6.1999999999999993</v>
      </c>
      <c r="J10" s="38">
        <f>N10-G10</f>
        <v>-0.4</v>
      </c>
      <c r="K10" s="72"/>
      <c r="L10" s="4"/>
      <c r="M10" s="5">
        <v>6.6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17.760000000000002</v>
      </c>
      <c r="J11" s="38">
        <f>N11-G11</f>
        <v>-0.2</v>
      </c>
      <c r="K11" s="72"/>
      <c r="L11" s="5"/>
      <c r="M11" s="5">
        <v>17.96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7.1999999999999993</v>
      </c>
      <c r="J12" s="38">
        <f>N12-G12</f>
        <v>-0.4</v>
      </c>
      <c r="K12" s="73"/>
      <c r="L12" s="5"/>
      <c r="M12" s="5">
        <v>7.6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" width="11.453125" customWidth="1"/>
    <col min="3" max="12" width="11.54296875" customWidth="1"/>
    <col min="13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20.79</v>
      </c>
      <c r="K5" s="71">
        <v>43942</v>
      </c>
      <c r="L5" s="4"/>
      <c r="M5" s="5"/>
      <c r="N5" s="5">
        <v>20.99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4.99</v>
      </c>
      <c r="J6" s="38">
        <f>N6-G6</f>
        <v>-0.48</v>
      </c>
      <c r="K6" s="72"/>
      <c r="L6" s="4"/>
      <c r="M6" s="5">
        <v>5.47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19.82</v>
      </c>
      <c r="J8" s="38">
        <f>N8-G8</f>
        <v>-0.5</v>
      </c>
      <c r="K8" s="72"/>
      <c r="L8" s="4"/>
      <c r="M8" s="5">
        <v>20.32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" t="s">
        <v>66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 t="e">
        <f>M10-G10</f>
        <v>#VALUE!</v>
      </c>
      <c r="J10" s="38">
        <f>N10-G10</f>
        <v>-0.4</v>
      </c>
      <c r="K10" s="72"/>
      <c r="L10" s="4"/>
      <c r="M10" s="5" t="s">
        <v>72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18.82</v>
      </c>
      <c r="J11" s="38">
        <f>N11-G11</f>
        <v>-0.2</v>
      </c>
      <c r="K11" s="72"/>
      <c r="L11" s="5"/>
      <c r="M11" s="5">
        <v>19.02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8.2199999999999989</v>
      </c>
      <c r="J12" s="38">
        <f>N12-G12</f>
        <v>-0.4</v>
      </c>
      <c r="K12" s="73"/>
      <c r="L12" s="5"/>
      <c r="M12" s="5">
        <v>8.6199999999999992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20.05</v>
      </c>
      <c r="K5" s="71">
        <v>44006</v>
      </c>
      <c r="L5" s="4"/>
      <c r="N5" s="5">
        <v>20.25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5.1199999999999992</v>
      </c>
      <c r="J6" s="38">
        <f>N6-G6</f>
        <v>-0.48</v>
      </c>
      <c r="K6" s="72"/>
      <c r="L6" s="4"/>
      <c r="M6" s="5">
        <v>5.6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</v>
      </c>
      <c r="J8" s="38">
        <f>N8-G8</f>
        <v>-0.5</v>
      </c>
      <c r="K8" s="72"/>
      <c r="L8" s="4"/>
      <c r="M8" s="5">
        <v>20.2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26.759999999999998</v>
      </c>
      <c r="J9" s="38">
        <f>N9-G9</f>
        <v>-0.17</v>
      </c>
      <c r="K9" s="72"/>
      <c r="L9" s="4"/>
      <c r="M9" s="5">
        <v>26.93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6.8199999999999994</v>
      </c>
      <c r="J10" s="38">
        <f>N10-G10</f>
        <v>-0.4</v>
      </c>
      <c r="K10" s="72"/>
      <c r="L10" s="4"/>
      <c r="M10" s="5">
        <v>7.22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19.350000000000001</v>
      </c>
      <c r="J11" s="38">
        <f>N11-G11</f>
        <v>-0.2</v>
      </c>
      <c r="K11" s="72"/>
      <c r="L11" s="5"/>
      <c r="M11" s="5">
        <v>19.55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7.66</v>
      </c>
      <c r="J12" s="38">
        <f>N12-G12</f>
        <v>-0.4</v>
      </c>
      <c r="K12" s="73"/>
      <c r="L12" s="5"/>
      <c r="M12" s="5">
        <v>8.06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12"/>
  <sheetViews>
    <sheetView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13.81</v>
      </c>
      <c r="J5" s="38">
        <f>N5-G5</f>
        <v>-0.2</v>
      </c>
      <c r="K5" s="71">
        <v>44034</v>
      </c>
      <c r="L5" s="4"/>
      <c r="M5" s="5">
        <v>14.01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3.15</v>
      </c>
      <c r="J6" s="38">
        <f>N6-G6</f>
        <v>-0.48</v>
      </c>
      <c r="K6" s="72"/>
      <c r="L6" s="4"/>
      <c r="M6" s="5">
        <v>3.63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19.61</v>
      </c>
      <c r="J8" s="38">
        <f>N8-G8</f>
        <v>-0.5</v>
      </c>
      <c r="K8" s="72"/>
      <c r="L8" s="4"/>
      <c r="M8" s="5">
        <v>20.11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59" t="s">
        <v>74</v>
      </c>
      <c r="N9" s="60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4.83</v>
      </c>
      <c r="J10" s="38">
        <f>N10-G10</f>
        <v>-0.4</v>
      </c>
      <c r="K10" s="72"/>
      <c r="L10" s="4"/>
      <c r="M10" s="5">
        <v>5.23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74" t="s">
        <v>75</v>
      </c>
      <c r="N11" s="7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-0.4</v>
      </c>
      <c r="J12" s="38">
        <f>N12-G12</f>
        <v>-0.4</v>
      </c>
      <c r="K12" s="73"/>
      <c r="L12" s="5"/>
      <c r="M12" s="76"/>
      <c r="N12" s="77"/>
    </row>
  </sheetData>
  <mergeCells count="19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  <mergeCell ref="M9:N9"/>
    <mergeCell ref="M11:N1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12"/>
  <sheetViews>
    <sheetView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14.97</v>
      </c>
      <c r="J5" s="38">
        <f>N5-G5</f>
        <v>-0.2</v>
      </c>
      <c r="K5" s="71">
        <v>44062</v>
      </c>
      <c r="L5" s="4"/>
      <c r="M5" s="5">
        <v>15.17</v>
      </c>
      <c r="N5" s="5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1.87</v>
      </c>
      <c r="J6" s="38">
        <f>N6-G6</f>
        <v>-0.48</v>
      </c>
      <c r="K6" s="72"/>
      <c r="L6" s="4"/>
      <c r="M6" s="5">
        <v>2.35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19.350000000000001</v>
      </c>
      <c r="J8" s="38">
        <f>N8-G8</f>
        <v>-0.5</v>
      </c>
      <c r="K8" s="72"/>
      <c r="L8" s="4"/>
      <c r="M8" s="5">
        <v>19.850000000000001</v>
      </c>
      <c r="N8" s="5"/>
    </row>
    <row r="9" spans="1:14" ht="26.5" customHeight="1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21.31</v>
      </c>
      <c r="J9" s="38">
        <f>N9-G9</f>
        <v>-0.17</v>
      </c>
      <c r="K9" s="72"/>
      <c r="L9" s="4"/>
      <c r="M9" s="5">
        <v>21.48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3.58</v>
      </c>
      <c r="J10" s="38">
        <f>N10-G10</f>
        <v>-0.4</v>
      </c>
      <c r="K10" s="72"/>
      <c r="L10" s="4"/>
      <c r="M10" s="5">
        <v>3.98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14.33</v>
      </c>
      <c r="J11" s="38">
        <f>N11-G11</f>
        <v>-0.2</v>
      </c>
      <c r="K11" s="72"/>
      <c r="L11" s="5"/>
      <c r="M11" s="5">
        <v>14.53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3.19</v>
      </c>
      <c r="J12" s="38">
        <f>N12-G12</f>
        <v>-0.4</v>
      </c>
      <c r="K12" s="73"/>
      <c r="L12" s="5"/>
      <c r="M12" s="5">
        <v>3.59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12"/>
  <sheetViews>
    <sheetView workbookViewId="0">
      <selection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11.530000000000001</v>
      </c>
      <c r="J5" s="38">
        <f>N5-G5</f>
        <v>-0.2</v>
      </c>
      <c r="K5" s="71"/>
      <c r="L5" s="4"/>
      <c r="M5" s="40">
        <f>26.73-15</f>
        <v>11.73</v>
      </c>
      <c r="N5" s="4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1.7100000000000013</v>
      </c>
      <c r="J6" s="38">
        <f>N6-G6</f>
        <v>-0.48</v>
      </c>
      <c r="K6" s="72"/>
      <c r="L6" s="4"/>
      <c r="M6" s="40">
        <f>17.19-15</f>
        <v>2.1900000000000013</v>
      </c>
      <c r="N6" s="4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17.850000000000001</v>
      </c>
      <c r="J8" s="38">
        <f>N8-G8</f>
        <v>-0.5</v>
      </c>
      <c r="K8" s="72"/>
      <c r="L8" s="4"/>
      <c r="M8" s="40">
        <f>33.35-15</f>
        <v>18.350000000000001</v>
      </c>
      <c r="N8" s="4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78" t="s">
        <v>76</v>
      </c>
      <c r="N9" s="79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2.2900000000000014</v>
      </c>
      <c r="J10" s="38">
        <f>N10-G10</f>
        <v>-0.4</v>
      </c>
      <c r="K10" s="72"/>
      <c r="L10" s="4"/>
      <c r="M10" s="40">
        <f>17.69-15</f>
        <v>2.6900000000000013</v>
      </c>
      <c r="N10" s="40"/>
    </row>
    <row r="11" spans="1:14" ht="37.5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41" t="s">
        <v>77</v>
      </c>
      <c r="N11" s="5"/>
    </row>
    <row r="12" spans="1:14" ht="37.5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 t="e">
        <f>M12-G12</f>
        <v>#VALUE!</v>
      </c>
      <c r="J12" s="38">
        <f>N12-G12</f>
        <v>-0.4</v>
      </c>
      <c r="K12" s="73"/>
      <c r="L12" s="5"/>
      <c r="M12" s="41" t="s">
        <v>77</v>
      </c>
      <c r="N12" s="5"/>
    </row>
  </sheetData>
  <mergeCells count="18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  <mergeCell ref="M9:N9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12"/>
  <sheetViews>
    <sheetView workbookViewId="0">
      <selection activeCell="Q17" sqref="Q17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22.240000000000002</v>
      </c>
      <c r="K5" s="71"/>
      <c r="L5" s="4"/>
      <c r="M5" s="40"/>
      <c r="N5" s="40">
        <v>22.44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1.5299999999999998</v>
      </c>
      <c r="J6" s="38">
        <f>N6-G6</f>
        <v>-0.48</v>
      </c>
      <c r="K6" s="72"/>
      <c r="L6" s="4"/>
      <c r="M6" s="40">
        <v>2.0099999999999998</v>
      </c>
      <c r="N6" s="4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19.18</v>
      </c>
      <c r="J8" s="38">
        <f>N8-G8</f>
        <v>-0.5</v>
      </c>
      <c r="K8" s="72"/>
      <c r="L8" s="4"/>
      <c r="M8" s="40">
        <v>19.68</v>
      </c>
      <c r="N8" s="40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14.99</v>
      </c>
      <c r="K9" s="72"/>
      <c r="L9" s="4"/>
      <c r="M9" s="5"/>
      <c r="N9" s="5">
        <v>15.16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3.37</v>
      </c>
      <c r="J10" s="38">
        <f>N10-G10</f>
        <v>-0.4</v>
      </c>
      <c r="K10" s="72"/>
      <c r="L10" s="4"/>
      <c r="M10" s="5">
        <v>3.77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13.91</v>
      </c>
      <c r="J11" s="38">
        <f>N11-G11</f>
        <v>-0.2</v>
      </c>
      <c r="K11" s="72"/>
      <c r="L11" s="5"/>
      <c r="M11" s="5">
        <v>14.11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3.12</v>
      </c>
      <c r="J12" s="38">
        <f>N12-G12</f>
        <v>-0.4</v>
      </c>
      <c r="K12" s="73"/>
      <c r="L12" s="5"/>
      <c r="M12" s="5">
        <v>3.52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10.860000000000001</v>
      </c>
      <c r="J5" s="38">
        <f>N5-G5</f>
        <v>-0.2</v>
      </c>
      <c r="K5" s="71"/>
      <c r="L5" s="4"/>
      <c r="M5" s="5">
        <v>11.06</v>
      </c>
      <c r="N5" s="4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1.3</v>
      </c>
      <c r="J6" s="38">
        <f>N6-G6</f>
        <v>-0.48</v>
      </c>
      <c r="K6" s="72"/>
      <c r="L6" s="4"/>
      <c r="M6" s="5">
        <v>1.78</v>
      </c>
      <c r="N6" s="4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18.899999999999999</v>
      </c>
      <c r="J8" s="38">
        <f>N8-G8</f>
        <v>-0.5</v>
      </c>
      <c r="K8" s="72"/>
      <c r="L8" s="4"/>
      <c r="M8" s="5">
        <v>19.399999999999999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13.47</v>
      </c>
      <c r="J9" s="38">
        <f>N9-G9</f>
        <v>-0.17</v>
      </c>
      <c r="K9" s="72"/>
      <c r="L9" s="4"/>
      <c r="M9" s="5">
        <v>13.64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2.97</v>
      </c>
      <c r="J10" s="38">
        <f>N10-G10</f>
        <v>-0.4</v>
      </c>
      <c r="K10" s="72"/>
      <c r="L10" s="4"/>
      <c r="M10" s="5">
        <v>3.37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14.33</v>
      </c>
      <c r="J11" s="38">
        <f>N11-G11</f>
        <v>-0.2</v>
      </c>
      <c r="K11" s="72"/>
      <c r="L11" s="5"/>
      <c r="M11" s="5">
        <v>14.53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2.95</v>
      </c>
      <c r="J12" s="38">
        <f>N12-G12</f>
        <v>-0.4</v>
      </c>
      <c r="K12" s="73"/>
      <c r="L12" s="5"/>
      <c r="M12" s="5">
        <v>3.35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11.430000000000001</v>
      </c>
      <c r="J5" s="38">
        <f>N5-G5</f>
        <v>-0.2</v>
      </c>
      <c r="K5" s="71">
        <v>44174</v>
      </c>
      <c r="L5" s="4"/>
      <c r="M5" s="5">
        <v>11.63</v>
      </c>
      <c r="N5" s="40"/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1.6600000000000001</v>
      </c>
      <c r="J6" s="38">
        <f>N6-G6</f>
        <v>-0.48</v>
      </c>
      <c r="K6" s="72"/>
      <c r="L6" s="4"/>
      <c r="M6" s="5">
        <v>2.14</v>
      </c>
      <c r="N6" s="40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19.260000000000002</v>
      </c>
      <c r="J8" s="38">
        <f>N8-G8</f>
        <v>-0.5</v>
      </c>
      <c r="K8" s="72"/>
      <c r="L8" s="4"/>
      <c r="M8" s="5">
        <v>19.760000000000002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13.07</v>
      </c>
      <c r="J9" s="38">
        <f>N9-G9</f>
        <v>-0.17</v>
      </c>
      <c r="K9" s="72"/>
      <c r="L9" s="4"/>
      <c r="M9" s="5">
        <v>13.24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3.47</v>
      </c>
      <c r="J10" s="38">
        <f>N10-G10</f>
        <v>-0.4</v>
      </c>
      <c r="K10" s="72"/>
      <c r="L10" s="4"/>
      <c r="M10" s="5">
        <v>3.87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13.97</v>
      </c>
      <c r="J11" s="38">
        <f>N11-G11</f>
        <v>-0.2</v>
      </c>
      <c r="K11" s="72"/>
      <c r="L11" s="5"/>
      <c r="M11" s="5">
        <v>14.17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2.92</v>
      </c>
      <c r="J12" s="38">
        <f>N12-G12</f>
        <v>-0.4</v>
      </c>
      <c r="K12" s="73"/>
      <c r="L12" s="5"/>
      <c r="M12" s="5">
        <v>3.32</v>
      </c>
      <c r="N12" s="5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" x14ac:dyDescent="0.4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14.4</v>
      </c>
      <c r="K5" s="71">
        <v>44216</v>
      </c>
      <c r="L5" s="4"/>
      <c r="M5" s="5"/>
      <c r="N5" s="5">
        <v>14.6</v>
      </c>
    </row>
    <row r="6" spans="1:14" ht="25" x14ac:dyDescent="0.4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2.0100000000000002</v>
      </c>
      <c r="J6" s="38">
        <f>N6-G6</f>
        <v>-0.48</v>
      </c>
      <c r="K6" s="72"/>
      <c r="L6" s="4"/>
      <c r="M6" s="5">
        <v>2.4900000000000002</v>
      </c>
      <c r="N6" s="5"/>
    </row>
    <row r="7" spans="1:14" ht="37.5" x14ac:dyDescent="0.4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69" t="s">
        <v>45</v>
      </c>
      <c r="N7" s="70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19.420000000000002</v>
      </c>
      <c r="J8" s="38">
        <f>N8-G8</f>
        <v>-0.5</v>
      </c>
      <c r="K8" s="72"/>
      <c r="L8" s="4"/>
      <c r="M8" s="5">
        <v>19.920000000000002</v>
      </c>
      <c r="N8" s="5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15.97</v>
      </c>
      <c r="J9" s="38">
        <f>N9-G9</f>
        <v>-0.17</v>
      </c>
      <c r="K9" s="72"/>
      <c r="L9" s="4"/>
      <c r="M9" s="5">
        <v>16.14</v>
      </c>
      <c r="N9" s="5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3.97</v>
      </c>
      <c r="J10" s="38">
        <f>N10-G10</f>
        <v>-0.4</v>
      </c>
      <c r="K10" s="72"/>
      <c r="L10" s="4"/>
      <c r="M10" s="5">
        <v>4.37</v>
      </c>
      <c r="N10" s="5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15.120000000000001</v>
      </c>
      <c r="J11" s="38">
        <f>N11-G11</f>
        <v>-0.2</v>
      </c>
      <c r="K11" s="72"/>
      <c r="L11" s="5"/>
      <c r="M11" s="5">
        <v>15.32</v>
      </c>
      <c r="N11" s="5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4.5</v>
      </c>
      <c r="J12" s="38">
        <f>N12-G12</f>
        <v>-0.4</v>
      </c>
      <c r="K12" s="73"/>
      <c r="L12" s="5"/>
      <c r="M12" s="5">
        <v>4.9000000000000004</v>
      </c>
      <c r="N12" s="5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12.860000000000001</v>
      </c>
      <c r="J5" s="38">
        <f>N5-G5</f>
        <v>-0.2</v>
      </c>
      <c r="K5" s="71">
        <v>44251</v>
      </c>
      <c r="L5" s="4"/>
      <c r="M5" s="43">
        <v>13.06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2.4500000000000002</v>
      </c>
      <c r="J6" s="38">
        <f>N6-G6</f>
        <v>-0.48</v>
      </c>
      <c r="K6" s="72"/>
      <c r="L6" s="4"/>
      <c r="M6" s="45">
        <v>2.93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19.25</v>
      </c>
      <c r="J8" s="38">
        <f>N8-G8</f>
        <v>-0.5</v>
      </c>
      <c r="K8" s="72"/>
      <c r="L8" s="4"/>
      <c r="M8" s="45">
        <v>19.75</v>
      </c>
      <c r="N8" s="46"/>
    </row>
    <row r="9" spans="1:14" ht="29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45" t="s">
        <v>78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4.3499999999999996</v>
      </c>
      <c r="J10" s="38">
        <f>N10-G10</f>
        <v>-0.4</v>
      </c>
      <c r="K10" s="72"/>
      <c r="L10" s="4"/>
      <c r="M10" s="45">
        <v>4.75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15.58</v>
      </c>
      <c r="J11" s="38">
        <f>N11-G11</f>
        <v>-0.2</v>
      </c>
      <c r="K11" s="72"/>
      <c r="L11" s="5"/>
      <c r="M11" s="45">
        <v>15.78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3.36</v>
      </c>
      <c r="J12" s="38">
        <f>N12-G12</f>
        <v>-0.4</v>
      </c>
      <c r="K12" s="73"/>
      <c r="L12" s="5"/>
      <c r="M12" s="45">
        <v>3.76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12"/>
  <sheetViews>
    <sheetView workbookViewId="0">
      <selection activeCell="M13" sqref="M13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12.64</v>
      </c>
      <c r="J5" s="38">
        <f>N5-G5</f>
        <v>-0.2</v>
      </c>
      <c r="K5" s="71">
        <v>44251</v>
      </c>
      <c r="L5" s="4"/>
      <c r="M5" s="43">
        <v>12.84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3.1</v>
      </c>
      <c r="J6" s="38">
        <f>N6-G6</f>
        <v>-0.48</v>
      </c>
      <c r="K6" s="72"/>
      <c r="L6" s="4"/>
      <c r="M6" s="45">
        <v>3.58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9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45" t="s">
        <v>79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19.5</v>
      </c>
      <c r="J9" s="38">
        <f>N9-G9</f>
        <v>-0.17</v>
      </c>
      <c r="K9" s="72"/>
      <c r="L9" s="4"/>
      <c r="M9" s="45">
        <v>19.670000000000002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4.8999999999999995</v>
      </c>
      <c r="J10" s="38">
        <f>N10-G10</f>
        <v>-0.4</v>
      </c>
      <c r="K10" s="72"/>
      <c r="L10" s="4"/>
      <c r="M10" s="45">
        <v>5.3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45" t="s">
        <v>79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5.1999999999999993</v>
      </c>
      <c r="J12" s="38">
        <f>N12-G12</f>
        <v>-0.4</v>
      </c>
      <c r="K12" s="73"/>
      <c r="L12" s="5"/>
      <c r="M12" s="45">
        <v>5.6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16.93</v>
      </c>
      <c r="K5" s="71">
        <v>44251</v>
      </c>
      <c r="L5" s="4"/>
      <c r="M5" s="43"/>
      <c r="N5" s="44">
        <v>17.13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4.49</v>
      </c>
      <c r="J6" s="38">
        <f>N6-G6</f>
        <v>-0.48</v>
      </c>
      <c r="K6" s="72"/>
      <c r="L6" s="4"/>
      <c r="M6" s="45">
        <v>4.97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19.75</v>
      </c>
      <c r="J8" s="38">
        <f>N8-G8</f>
        <v>-0.5</v>
      </c>
      <c r="K8" s="72"/>
      <c r="L8" s="4"/>
      <c r="M8" s="45">
        <v>20.25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22.959999999999997</v>
      </c>
      <c r="K9" s="72"/>
      <c r="L9" s="4"/>
      <c r="M9" s="45"/>
      <c r="N9" s="46">
        <v>23.13</v>
      </c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5.1199999999999992</v>
      </c>
      <c r="J10" s="38">
        <f>N10-G10</f>
        <v>-0.4</v>
      </c>
      <c r="K10" s="72"/>
      <c r="L10" s="4"/>
      <c r="M10" s="45">
        <v>5.52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16.8</v>
      </c>
      <c r="J11" s="38">
        <f>N11-G11</f>
        <v>-0.2</v>
      </c>
      <c r="K11" s="72"/>
      <c r="L11" s="5"/>
      <c r="M11" s="45">
        <v>17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6.1499999999999995</v>
      </c>
      <c r="J12" s="38">
        <f>N12-G12</f>
        <v>-0.4</v>
      </c>
      <c r="K12" s="73"/>
      <c r="L12" s="5"/>
      <c r="M12" s="45">
        <v>6.55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18.53</v>
      </c>
      <c r="K5" s="71">
        <v>44341</v>
      </c>
      <c r="L5" s="4"/>
      <c r="M5" s="43"/>
      <c r="N5" s="44">
        <v>18.73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4.1199999999999992</v>
      </c>
      <c r="J6" s="38">
        <f>N6-G6</f>
        <v>-0.48</v>
      </c>
      <c r="K6" s="72"/>
      <c r="L6" s="4"/>
      <c r="M6" s="45">
        <v>4.5999999999999996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</v>
      </c>
      <c r="J8" s="38">
        <f>N8-G8</f>
        <v>-0.5</v>
      </c>
      <c r="K8" s="72"/>
      <c r="L8" s="4"/>
      <c r="M8" s="45">
        <v>20.2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22.799999999999997</v>
      </c>
      <c r="J9" s="38">
        <f>N9-G9</f>
        <v>-0.17</v>
      </c>
      <c r="K9" s="72"/>
      <c r="L9" s="4"/>
      <c r="M9" s="45">
        <v>22.97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5.85</v>
      </c>
      <c r="J10" s="38">
        <f>N10-G10</f>
        <v>-0.4</v>
      </c>
      <c r="K10" s="72"/>
      <c r="L10" s="4"/>
      <c r="M10" s="45">
        <v>6.25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17.350000000000001</v>
      </c>
      <c r="J11" s="38">
        <f>N11-G11</f>
        <v>-0.2</v>
      </c>
      <c r="K11" s="72"/>
      <c r="L11" s="5"/>
      <c r="M11" s="45">
        <v>17.55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0.4</v>
      </c>
      <c r="H12" s="5"/>
      <c r="I12" s="38">
        <f>M12-G12</f>
        <v>6.79</v>
      </c>
      <c r="J12" s="38">
        <f>N12-G12</f>
        <v>-0.4</v>
      </c>
      <c r="K12" s="73"/>
      <c r="L12" s="5"/>
      <c r="M12" s="45">
        <v>7.19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15.58</v>
      </c>
      <c r="J5" s="38">
        <f>N5-G5</f>
        <v>-0.2</v>
      </c>
      <c r="K5" s="71">
        <v>44370</v>
      </c>
      <c r="L5" s="4"/>
      <c r="M5" s="43">
        <v>15.78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3.9200000000000004</v>
      </c>
      <c r="J6" s="38">
        <f>N6-G6</f>
        <v>-0.48</v>
      </c>
      <c r="K6" s="72"/>
      <c r="L6" s="4"/>
      <c r="M6" s="45">
        <v>4.4000000000000004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19.59</v>
      </c>
      <c r="J8" s="38">
        <f>N8-G8</f>
        <v>-0.5</v>
      </c>
      <c r="K8" s="72"/>
      <c r="L8" s="4"/>
      <c r="M8" s="45">
        <v>20.09</v>
      </c>
      <c r="N8" s="46"/>
    </row>
    <row r="9" spans="1:14" ht="44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45" t="s">
        <v>80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2.2600000000000002</v>
      </c>
      <c r="J10" s="38">
        <f>N10-G10</f>
        <v>-0.4</v>
      </c>
      <c r="K10" s="72"/>
      <c r="L10" s="4"/>
      <c r="M10" s="45">
        <v>2.66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17.77</v>
      </c>
      <c r="J11" s="38">
        <f>N11-G11</f>
        <v>-0.2</v>
      </c>
      <c r="K11" s="72"/>
      <c r="L11" s="5"/>
      <c r="M11" s="45">
        <v>17.97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6.8000000000000007</v>
      </c>
      <c r="J12" s="38">
        <f>N12-G12</f>
        <v>-0.94</v>
      </c>
      <c r="K12" s="73"/>
      <c r="L12" s="5"/>
      <c r="M12" s="45">
        <v>7.74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15.020000000000001</v>
      </c>
      <c r="K5" s="71">
        <v>44399</v>
      </c>
      <c r="L5" s="4"/>
      <c r="M5" s="43"/>
      <c r="N5" s="44">
        <v>15.22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2.2600000000000002</v>
      </c>
      <c r="J6" s="38">
        <f>N6-G6</f>
        <v>-0.48</v>
      </c>
      <c r="K6" s="72"/>
      <c r="L6" s="4"/>
      <c r="M6" s="45">
        <v>2.74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19.52</v>
      </c>
      <c r="J8" s="38">
        <f>N8-G8</f>
        <v>-0.5</v>
      </c>
      <c r="K8" s="72"/>
      <c r="L8" s="4"/>
      <c r="M8" s="45">
        <v>20.02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21.36</v>
      </c>
      <c r="J9" s="38">
        <f>N9-G9</f>
        <v>-0.17</v>
      </c>
      <c r="K9" s="72"/>
      <c r="L9" s="4"/>
      <c r="M9" s="45">
        <v>21.53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3.97</v>
      </c>
      <c r="J10" s="38">
        <f>N10-G10</f>
        <v>-0.4</v>
      </c>
      <c r="K10" s="72"/>
      <c r="L10" s="4"/>
      <c r="M10" s="45">
        <v>4.37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 t="e">
        <f>M11-G11</f>
        <v>#VALUE!</v>
      </c>
      <c r="J11" s="38">
        <f>N11-G11</f>
        <v>-0.2</v>
      </c>
      <c r="K11" s="72"/>
      <c r="L11" s="5"/>
      <c r="M11" s="45" t="s">
        <v>81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3.9</v>
      </c>
      <c r="J12" s="38">
        <f>N12-G12</f>
        <v>-0.94</v>
      </c>
      <c r="K12" s="73"/>
      <c r="L12" s="5"/>
      <c r="M12" s="45">
        <v>4.84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12.49</v>
      </c>
      <c r="J5" s="38">
        <f>N5-G5</f>
        <v>-0.2</v>
      </c>
      <c r="K5" s="71">
        <v>44432</v>
      </c>
      <c r="L5" s="4"/>
      <c r="M5" s="43">
        <v>12.69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2.02</v>
      </c>
      <c r="J6" s="38">
        <f>N6-G6</f>
        <v>-0.48</v>
      </c>
      <c r="K6" s="72"/>
      <c r="L6" s="4"/>
      <c r="M6" s="45">
        <v>2.5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19.53</v>
      </c>
      <c r="J8" s="38">
        <f>N8-G8</f>
        <v>-0.5</v>
      </c>
      <c r="K8" s="72"/>
      <c r="L8" s="4"/>
      <c r="M8" s="45">
        <v>20.03</v>
      </c>
      <c r="N8" s="46"/>
    </row>
    <row r="9" spans="1:14" ht="29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45" t="s">
        <v>73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3.82</v>
      </c>
      <c r="J10" s="38">
        <f>N10-G10</f>
        <v>-0.4</v>
      </c>
      <c r="K10" s="72"/>
      <c r="L10" s="4"/>
      <c r="M10" s="45">
        <v>4.22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15.290000000000001</v>
      </c>
      <c r="J11" s="38">
        <f>N11-G11</f>
        <v>-0.2</v>
      </c>
      <c r="K11" s="72"/>
      <c r="L11" s="5"/>
      <c r="M11" s="45">
        <v>15.49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3.65</v>
      </c>
      <c r="J12" s="38">
        <f>N12-G12</f>
        <v>-0.94</v>
      </c>
      <c r="K12" s="73"/>
      <c r="L12" s="5"/>
      <c r="M12" s="45">
        <v>4.59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11.65</v>
      </c>
      <c r="J5" s="38">
        <f>N5-G5</f>
        <v>-0.2</v>
      </c>
      <c r="K5" s="71">
        <v>44460</v>
      </c>
      <c r="L5" s="4"/>
      <c r="M5" s="43">
        <v>11.85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1.6400000000000001</v>
      </c>
      <c r="J6" s="38">
        <f>N6-G6</f>
        <v>-0.48</v>
      </c>
      <c r="K6" s="72"/>
      <c r="L6" s="4"/>
      <c r="M6" s="45">
        <v>2.12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19.28</v>
      </c>
      <c r="J8" s="38">
        <f>N8-G8</f>
        <v>-0.5</v>
      </c>
      <c r="K8" s="72"/>
      <c r="L8" s="4"/>
      <c r="M8" s="45">
        <v>19.78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18.47</v>
      </c>
      <c r="J9" s="38">
        <f>N9-G9</f>
        <v>-0.17</v>
      </c>
      <c r="K9" s="72"/>
      <c r="L9" s="4"/>
      <c r="M9" s="45">
        <v>18.64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3.39</v>
      </c>
      <c r="J10" s="38">
        <f>N10-G10</f>
        <v>-0.4</v>
      </c>
      <c r="K10" s="72"/>
      <c r="L10" s="4"/>
      <c r="M10" s="45">
        <v>3.79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14.42</v>
      </c>
      <c r="J11" s="38">
        <f>N11-G11</f>
        <v>-0.2</v>
      </c>
      <c r="K11" s="72"/>
      <c r="L11" s="5"/>
      <c r="M11" s="45">
        <v>14.62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-0.94</v>
      </c>
      <c r="J12" s="38">
        <f>N12-G12</f>
        <v>-0.94</v>
      </c>
      <c r="K12" s="73"/>
      <c r="L12" s="5"/>
      <c r="M12" s="45"/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13.620000000000001</v>
      </c>
      <c r="K5" s="71">
        <v>44489</v>
      </c>
      <c r="L5" s="4"/>
      <c r="M5" s="43"/>
      <c r="N5" s="44">
        <v>13.82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1.5499999999999998</v>
      </c>
      <c r="J6" s="38">
        <f>N6-G6</f>
        <v>-0.48</v>
      </c>
      <c r="K6" s="72"/>
      <c r="L6" s="4"/>
      <c r="M6" s="45">
        <v>2.0299999999999998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18.850000000000001</v>
      </c>
      <c r="J8" s="38">
        <f>N8-G8</f>
        <v>-0.5</v>
      </c>
      <c r="K8" s="72"/>
      <c r="L8" s="4"/>
      <c r="M8" s="45">
        <v>19.350000000000001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16.88</v>
      </c>
      <c r="J9" s="38">
        <f>N9-G9</f>
        <v>-0.17</v>
      </c>
      <c r="K9" s="72"/>
      <c r="L9" s="4"/>
      <c r="M9" s="45">
        <v>17.05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3.06</v>
      </c>
      <c r="J10" s="38">
        <f>N10-G10</f>
        <v>-0.4</v>
      </c>
      <c r="K10" s="72"/>
      <c r="L10" s="4"/>
      <c r="M10" s="45">
        <v>3.46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16.16</v>
      </c>
      <c r="J11" s="38">
        <f>N11-G11</f>
        <v>-0.2</v>
      </c>
      <c r="K11" s="72"/>
      <c r="L11" s="5"/>
      <c r="M11" s="45">
        <v>16.36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3.0100000000000002</v>
      </c>
      <c r="J12" s="38">
        <f>N12-G12</f>
        <v>-0.94</v>
      </c>
      <c r="K12" s="73"/>
      <c r="L12" s="5"/>
      <c r="M12" s="45">
        <v>3.95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12"/>
  <sheetViews>
    <sheetView workbookViewId="0">
      <selection activeCell="M13" sqref="M13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11.82</v>
      </c>
      <c r="J5" s="38">
        <f>N5-G5</f>
        <v>-0.2</v>
      </c>
      <c r="K5" s="71">
        <v>44516</v>
      </c>
      <c r="L5" s="4"/>
      <c r="M5" s="43">
        <v>12.02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1.7400000000000002</v>
      </c>
      <c r="J6" s="38">
        <f>N6-G6</f>
        <v>-0.48</v>
      </c>
      <c r="K6" s="72"/>
      <c r="L6" s="4"/>
      <c r="M6" s="45">
        <v>2.2200000000000002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30.75" customHeight="1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82" t="s">
        <v>79</v>
      </c>
      <c r="N8" s="83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15.38</v>
      </c>
      <c r="J9" s="38">
        <f>N9-G9</f>
        <v>-0.17</v>
      </c>
      <c r="K9" s="72"/>
      <c r="L9" s="4"/>
      <c r="M9" s="45">
        <v>15.55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3.6</v>
      </c>
      <c r="J10" s="38">
        <f>N10-G10</f>
        <v>-0.4</v>
      </c>
      <c r="K10" s="72"/>
      <c r="L10" s="4"/>
      <c r="M10" s="45">
        <v>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14.620000000000001</v>
      </c>
      <c r="J11" s="38">
        <f>N11-G11</f>
        <v>-0.2</v>
      </c>
      <c r="K11" s="72"/>
      <c r="L11" s="5"/>
      <c r="M11" s="45">
        <v>14.82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3.1599999999999997</v>
      </c>
      <c r="J12" s="38">
        <f>N12-G12</f>
        <v>-0.94</v>
      </c>
      <c r="K12" s="73"/>
      <c r="L12" s="5"/>
      <c r="M12" s="45">
        <v>4.0999999999999996</v>
      </c>
      <c r="N12" s="46"/>
    </row>
  </sheetData>
  <mergeCells count="18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  <mergeCell ref="M8:N8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13.620000000000001</v>
      </c>
      <c r="K5" s="71">
        <v>44544</v>
      </c>
      <c r="L5" s="4"/>
      <c r="M5" s="43"/>
      <c r="N5" s="44">
        <v>13.82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1.5499999999999998</v>
      </c>
      <c r="J6" s="38">
        <f>N6-G6</f>
        <v>-0.48</v>
      </c>
      <c r="K6" s="72"/>
      <c r="L6" s="4"/>
      <c r="M6" s="45">
        <v>2.0299999999999998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18.850000000000001</v>
      </c>
      <c r="J8" s="38">
        <f>N8-G8</f>
        <v>-0.5</v>
      </c>
      <c r="K8" s="72"/>
      <c r="L8" s="4"/>
      <c r="M8" s="45">
        <v>19.350000000000001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16.88</v>
      </c>
      <c r="J9" s="38">
        <f>N9-G9</f>
        <v>-0.17</v>
      </c>
      <c r="K9" s="72"/>
      <c r="L9" s="4"/>
      <c r="M9" s="45">
        <v>17.05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3.06</v>
      </c>
      <c r="J10" s="38">
        <f>N10-G10</f>
        <v>-0.4</v>
      </c>
      <c r="K10" s="72"/>
      <c r="L10" s="4"/>
      <c r="M10" s="45">
        <v>3.46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16.16</v>
      </c>
      <c r="J11" s="38">
        <f>N11-G11</f>
        <v>-0.2</v>
      </c>
      <c r="K11" s="72"/>
      <c r="L11" s="5"/>
      <c r="M11" s="45">
        <v>16.36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3.0100000000000002</v>
      </c>
      <c r="J12" s="38">
        <f>N12-G12</f>
        <v>-0.94</v>
      </c>
      <c r="K12" s="73"/>
      <c r="L12" s="5"/>
      <c r="M12" s="45">
        <v>3.95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15.21</v>
      </c>
      <c r="K5" s="71"/>
      <c r="L5" s="4"/>
      <c r="M5" s="43"/>
      <c r="N5" s="44">
        <v>15.41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2.54</v>
      </c>
      <c r="J6" s="38">
        <f>N6-G6</f>
        <v>-0.48</v>
      </c>
      <c r="K6" s="72"/>
      <c r="L6" s="4"/>
      <c r="M6" s="45">
        <v>3.02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19.760000000000002</v>
      </c>
      <c r="J8" s="38">
        <f>N8-G8</f>
        <v>-0.5</v>
      </c>
      <c r="K8" s="72"/>
      <c r="L8" s="4"/>
      <c r="M8" s="45">
        <v>20.260000000000002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20.09</v>
      </c>
      <c r="K9" s="72"/>
      <c r="L9" s="4"/>
      <c r="M9" s="45"/>
      <c r="N9" s="46">
        <v>20.260000000000002</v>
      </c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4.2299999999999995</v>
      </c>
      <c r="J10" s="38">
        <f>N10-G10</f>
        <v>-0.4</v>
      </c>
      <c r="K10" s="72"/>
      <c r="L10" s="4"/>
      <c r="M10" s="45">
        <v>4.63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15.67</v>
      </c>
      <c r="J11" s="38">
        <f>N11-G11</f>
        <v>-0.2</v>
      </c>
      <c r="K11" s="72"/>
      <c r="L11" s="5"/>
      <c r="M11" s="45">
        <v>15.87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4.42</v>
      </c>
      <c r="J12" s="38">
        <f>N12-G12</f>
        <v>-0.94</v>
      </c>
      <c r="K12" s="73"/>
      <c r="L12" s="5"/>
      <c r="M12" s="45">
        <v>5.36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N12"/>
  <sheetViews>
    <sheetView workbookViewId="0">
      <selection activeCell="N12" sqref="A1:N12"/>
    </sheetView>
  </sheetViews>
  <sheetFormatPr baseColWidth="10" defaultColWidth="9.1796875" defaultRowHeight="12.5" x14ac:dyDescent="0.25"/>
  <cols>
    <col min="1" max="256" width="11.453125" customWidth="1"/>
  </cols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15.86</v>
      </c>
      <c r="J5" s="38">
        <f>N5-G5</f>
        <v>-0.2</v>
      </c>
      <c r="K5" s="71"/>
      <c r="L5" s="4"/>
      <c r="M5" s="43">
        <v>16.059999999999999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3.03</v>
      </c>
      <c r="J6" s="38">
        <f>N6-G6</f>
        <v>-0.48</v>
      </c>
      <c r="K6" s="72"/>
      <c r="L6" s="4"/>
      <c r="M6" s="45">
        <v>3.51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9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 t="e">
        <f>M8-G8</f>
        <v>#VALUE!</v>
      </c>
      <c r="J8" s="38">
        <f>N8-G8</f>
        <v>-0.5</v>
      </c>
      <c r="K8" s="72"/>
      <c r="L8" s="4"/>
      <c r="M8" s="45" t="s">
        <v>79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20.919999999999998</v>
      </c>
      <c r="J9" s="38">
        <f>N9-G9</f>
        <v>-0.17</v>
      </c>
      <c r="K9" s="72"/>
      <c r="L9" s="4"/>
      <c r="M9" s="45">
        <v>21.09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4.8499999999999996</v>
      </c>
      <c r="J10" s="38">
        <f>N10-G10</f>
        <v>-0.4</v>
      </c>
      <c r="K10" s="72"/>
      <c r="L10" s="4"/>
      <c r="M10" s="45">
        <v>5.25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16.02</v>
      </c>
      <c r="J11" s="38">
        <f>N11-G11</f>
        <v>-0.2</v>
      </c>
      <c r="K11" s="72"/>
      <c r="L11" s="5"/>
      <c r="M11" s="45">
        <v>16.22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5.33</v>
      </c>
      <c r="J12" s="38">
        <f>N12-G12</f>
        <v>-0.94</v>
      </c>
      <c r="K12" s="73"/>
      <c r="L12" s="5"/>
      <c r="M12" s="45">
        <v>6.27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5DBD-74BB-4542-AE17-4C8D2322EA30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14.72</v>
      </c>
      <c r="J5" s="38">
        <f>N5-G5</f>
        <v>-0.2</v>
      </c>
      <c r="K5" s="71"/>
      <c r="L5" s="4"/>
      <c r="M5" s="43">
        <v>14.92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3.69</v>
      </c>
      <c r="J6" s="38">
        <f>N6-G6</f>
        <v>-0.48</v>
      </c>
      <c r="K6" s="72"/>
      <c r="L6" s="4"/>
      <c r="M6" s="45">
        <v>4.17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19.78</v>
      </c>
      <c r="J8" s="38">
        <f>N8-G8</f>
        <v>-0.5</v>
      </c>
      <c r="K8" s="72"/>
      <c r="L8" s="4"/>
      <c r="M8" s="45">
        <v>20.28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22.13</v>
      </c>
      <c r="J9" s="38">
        <f>N9-G9</f>
        <v>-0.17</v>
      </c>
      <c r="K9" s="72"/>
      <c r="L9" s="4"/>
      <c r="M9" s="45">
        <v>22.3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</v>
      </c>
      <c r="J10" s="38">
        <f>N10-G10</f>
        <v>-0.4</v>
      </c>
      <c r="K10" s="72"/>
      <c r="L10" s="4"/>
      <c r="M10" s="45">
        <v>5.2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16.7</v>
      </c>
      <c r="J11" s="38">
        <f>N11-G11</f>
        <v>-0.2</v>
      </c>
      <c r="K11" s="72"/>
      <c r="L11" s="5"/>
      <c r="M11" s="45">
        <v>16.899999999999999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6.23</v>
      </c>
      <c r="J12" s="38">
        <f>N12-G12</f>
        <v>-0.94</v>
      </c>
      <c r="K12" s="73"/>
      <c r="L12" s="5"/>
      <c r="M12" s="45">
        <v>7.17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EBEAB-D30A-452A-9022-C9ED05BF1B8E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15.58</v>
      </c>
      <c r="J5" s="38">
        <f>N5-G5</f>
        <v>-0.2</v>
      </c>
      <c r="K5" s="71"/>
      <c r="L5" s="4"/>
      <c r="M5" s="43">
        <v>15.78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4.2799999999999994</v>
      </c>
      <c r="J6" s="38">
        <f>N6-G6</f>
        <v>-0.48</v>
      </c>
      <c r="K6" s="72"/>
      <c r="L6" s="4"/>
      <c r="M6" s="45">
        <v>4.76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19.850000000000001</v>
      </c>
      <c r="J8" s="38">
        <f>N8-G8</f>
        <v>-0.5</v>
      </c>
      <c r="K8" s="72"/>
      <c r="L8" s="4"/>
      <c r="M8" s="45">
        <v>20.350000000000001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26.389999999999997</v>
      </c>
      <c r="J9" s="38">
        <f>N9-G9</f>
        <v>-0.17</v>
      </c>
      <c r="K9" s="72"/>
      <c r="L9" s="4"/>
      <c r="M9" s="45">
        <v>26.56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5.9899999999999993</v>
      </c>
      <c r="J10" s="38">
        <f>N10-G10</f>
        <v>-0.4</v>
      </c>
      <c r="K10" s="72"/>
      <c r="L10" s="4"/>
      <c r="M10" s="45">
        <v>6.39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17.77</v>
      </c>
      <c r="J11" s="38">
        <f>N11-G11</f>
        <v>-0.2</v>
      </c>
      <c r="K11" s="72"/>
      <c r="L11" s="5"/>
      <c r="M11" s="45">
        <v>17.97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7.67</v>
      </c>
      <c r="J12" s="38">
        <f>N12-G12</f>
        <v>-0.94</v>
      </c>
      <c r="K12" s="73"/>
      <c r="L12" s="5"/>
      <c r="M12" s="45">
        <v>8.61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45F5-6723-420F-9EAD-B9135D912A8F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17.7</v>
      </c>
      <c r="J5" s="38">
        <f>N5-G5</f>
        <v>-0.2</v>
      </c>
      <c r="K5" s="71">
        <v>44706</v>
      </c>
      <c r="L5" s="4"/>
      <c r="M5" s="43">
        <v>17.899999999999999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3.49</v>
      </c>
      <c r="J6" s="38">
        <f>N6-G6</f>
        <v>-0.48</v>
      </c>
      <c r="K6" s="72"/>
      <c r="L6" s="4"/>
      <c r="M6" s="45">
        <v>3.97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19.53</v>
      </c>
      <c r="J8" s="38">
        <f>N8-G8</f>
        <v>-0.5</v>
      </c>
      <c r="K8" s="72"/>
      <c r="L8" s="4"/>
      <c r="M8" s="45">
        <v>20.03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24.209999999999997</v>
      </c>
      <c r="J9" s="38">
        <f>N9-G9</f>
        <v>-0.17</v>
      </c>
      <c r="K9" s="72"/>
      <c r="L9" s="4"/>
      <c r="M9" s="45">
        <v>24.38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5.05</v>
      </c>
      <c r="J10" s="38">
        <f>N10-G10</f>
        <v>-0.4</v>
      </c>
      <c r="K10" s="72"/>
      <c r="L10" s="4"/>
      <c r="M10" s="45">
        <v>5.45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16.93</v>
      </c>
      <c r="J11" s="38">
        <f>N11-G11</f>
        <v>-0.2</v>
      </c>
      <c r="K11" s="72"/>
      <c r="L11" s="5"/>
      <c r="M11" s="45">
        <v>17.13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4.9600000000000009</v>
      </c>
      <c r="J12" s="38">
        <f>N12-G12</f>
        <v>-0.94</v>
      </c>
      <c r="K12" s="73"/>
      <c r="L12" s="5"/>
      <c r="M12" s="45">
        <v>5.9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3DC7-5951-4BBF-967C-29775BA3F93F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11.770000000000001</v>
      </c>
      <c r="J5" s="38">
        <f>N5-G5</f>
        <v>-0.2</v>
      </c>
      <c r="K5" s="71">
        <v>44734</v>
      </c>
      <c r="L5" s="4"/>
      <c r="M5" s="43">
        <v>11.97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1.7600000000000002</v>
      </c>
      <c r="J6" s="38">
        <f>N6-G6</f>
        <v>-0.48</v>
      </c>
      <c r="K6" s="72"/>
      <c r="L6" s="4"/>
      <c r="M6" s="45">
        <v>2.2400000000000002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19.399999999999999</v>
      </c>
      <c r="J8" s="38">
        <f>N8-G8</f>
        <v>-0.5</v>
      </c>
      <c r="K8" s="72"/>
      <c r="L8" s="4"/>
      <c r="M8" s="45">
        <v>19.899999999999999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18.149999999999999</v>
      </c>
      <c r="J9" s="38">
        <f>N9-G9</f>
        <v>-0.17</v>
      </c>
      <c r="K9" s="72"/>
      <c r="L9" s="4"/>
      <c r="M9" s="45">
        <v>18.32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3.6</v>
      </c>
      <c r="J10" s="38">
        <f>N10-G10</f>
        <v>-0.4</v>
      </c>
      <c r="K10" s="72"/>
      <c r="L10" s="4"/>
      <c r="M10" s="45">
        <v>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14.430000000000001</v>
      </c>
      <c r="J11" s="38">
        <f>N11-G11</f>
        <v>-0.2</v>
      </c>
      <c r="K11" s="72"/>
      <c r="L11" s="5"/>
      <c r="M11" s="45">
        <v>14.63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3.2600000000000002</v>
      </c>
      <c r="J12" s="38">
        <f>N12-G12</f>
        <v>-0.94</v>
      </c>
      <c r="K12" s="73"/>
      <c r="L12" s="5"/>
      <c r="M12" s="45">
        <v>4.2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F6DA-9408-470D-8F04-015728D9CC8B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13.350000000000001</v>
      </c>
      <c r="J5" s="38">
        <f>N5-G5</f>
        <v>-0.2</v>
      </c>
      <c r="K5" s="71">
        <v>44762</v>
      </c>
      <c r="L5" s="4"/>
      <c r="M5" s="43">
        <v>13.55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2.38</v>
      </c>
      <c r="J6" s="38">
        <f>N6-G6</f>
        <v>-0.48</v>
      </c>
      <c r="K6" s="72"/>
      <c r="L6" s="4"/>
      <c r="M6" s="45">
        <v>2.86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19.04</v>
      </c>
      <c r="J8" s="38">
        <f>N8-G8</f>
        <v>-0.5</v>
      </c>
      <c r="K8" s="72"/>
      <c r="L8" s="4"/>
      <c r="M8" s="45">
        <v>19.54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17.059999999999999</v>
      </c>
      <c r="J9" s="38">
        <f>N9-G9</f>
        <v>-0.17</v>
      </c>
      <c r="K9" s="72"/>
      <c r="L9" s="4"/>
      <c r="M9" s="45">
        <v>17.23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3.14</v>
      </c>
      <c r="J10" s="38">
        <f>N10-G10</f>
        <v>-0.4</v>
      </c>
      <c r="K10" s="72"/>
      <c r="L10" s="4"/>
      <c r="M10" s="45">
        <v>3.54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13.790000000000001</v>
      </c>
      <c r="J11" s="38">
        <f>N11-G11</f>
        <v>-0.2</v>
      </c>
      <c r="K11" s="72"/>
      <c r="L11" s="5"/>
      <c r="M11" s="45">
        <v>13.99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2.71</v>
      </c>
      <c r="J12" s="38">
        <f>N12-G12</f>
        <v>-0.94</v>
      </c>
      <c r="K12" s="73"/>
      <c r="L12" s="5"/>
      <c r="M12" s="45">
        <v>3.65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B0C7-F961-4894-8D4E-8348C1D3A7CD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11.42</v>
      </c>
      <c r="J5" s="38">
        <f>N5-G5</f>
        <v>-0.2</v>
      </c>
      <c r="K5" s="71">
        <v>44795</v>
      </c>
      <c r="L5" s="4"/>
      <c r="M5" s="43">
        <v>11.62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2.21</v>
      </c>
      <c r="J6" s="38">
        <f>N6-G6</f>
        <v>-0.48</v>
      </c>
      <c r="K6" s="72"/>
      <c r="L6" s="4"/>
      <c r="M6" s="45">
        <v>2.69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19.100000000000001</v>
      </c>
      <c r="J8" s="38">
        <f>N8-G8</f>
        <v>-0.5</v>
      </c>
      <c r="K8" s="72"/>
      <c r="L8" s="4"/>
      <c r="M8" s="45">
        <v>19.600000000000001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15.22</v>
      </c>
      <c r="J9" s="38">
        <f>N9-G9</f>
        <v>-0.17</v>
      </c>
      <c r="K9" s="72"/>
      <c r="L9" s="4"/>
      <c r="M9" s="45">
        <v>15.39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3.39</v>
      </c>
      <c r="J10" s="38">
        <f>N10-G10</f>
        <v>-0.4</v>
      </c>
      <c r="K10" s="72"/>
      <c r="L10" s="4"/>
      <c r="M10" s="45">
        <v>3.79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13.21</v>
      </c>
      <c r="J11" s="38">
        <f>N11-G11</f>
        <v>-0.2</v>
      </c>
      <c r="K11" s="72"/>
      <c r="L11" s="5"/>
      <c r="M11" s="45">
        <v>13.41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3.06</v>
      </c>
      <c r="J12" s="38">
        <f>N12-G12</f>
        <v>-0.94</v>
      </c>
      <c r="K12" s="73"/>
      <c r="L12" s="5"/>
      <c r="M12" s="45">
        <v>4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828F-41E3-4536-9459-9125DFBA4A76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11.450000000000001</v>
      </c>
      <c r="J5" s="38">
        <f>N5-G5</f>
        <v>-0.2</v>
      </c>
      <c r="K5" s="71">
        <v>44795</v>
      </c>
      <c r="L5" s="4"/>
      <c r="M5" s="43">
        <v>11.65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1.6099999999999999</v>
      </c>
      <c r="J6" s="38">
        <f>N6-G6</f>
        <v>-0.48</v>
      </c>
      <c r="K6" s="72"/>
      <c r="L6" s="4"/>
      <c r="M6" s="45">
        <v>2.09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19.190000000000001</v>
      </c>
      <c r="J8" s="38">
        <f>N8-G8</f>
        <v>-0.5</v>
      </c>
      <c r="K8" s="72"/>
      <c r="L8" s="4"/>
      <c r="M8" s="45">
        <v>19.690000000000001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14.67</v>
      </c>
      <c r="J9" s="38">
        <f>N9-G9</f>
        <v>-0.17</v>
      </c>
      <c r="K9" s="72"/>
      <c r="L9" s="4"/>
      <c r="M9" s="45">
        <v>14.84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1.1600000000000001</v>
      </c>
      <c r="J10" s="38">
        <f>N10-G10</f>
        <v>-0.4</v>
      </c>
      <c r="K10" s="72"/>
      <c r="L10" s="4"/>
      <c r="M10" s="45">
        <v>1.56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14.32</v>
      </c>
      <c r="J11" s="38">
        <f>N11-G11</f>
        <v>-0.2</v>
      </c>
      <c r="K11" s="72"/>
      <c r="L11" s="5"/>
      <c r="M11" s="45">
        <v>14.52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3.0799999999999996</v>
      </c>
      <c r="J12" s="38">
        <f>N12-G12</f>
        <v>-0.94</v>
      </c>
      <c r="K12" s="73"/>
      <c r="L12" s="5"/>
      <c r="M12" s="45">
        <v>4.0199999999999996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38FE-908E-4E3A-B603-5A99FD3205F7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11.34</v>
      </c>
      <c r="J5" s="38">
        <f>N5-G5</f>
        <v>-0.2</v>
      </c>
      <c r="K5" s="71">
        <v>44795</v>
      </c>
      <c r="L5" s="4"/>
      <c r="M5" s="43">
        <v>11.54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1.42</v>
      </c>
      <c r="J6" s="38">
        <f>N6-G6</f>
        <v>-0.48</v>
      </c>
      <c r="K6" s="72"/>
      <c r="L6" s="4"/>
      <c r="M6" s="45">
        <v>1.9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19.03</v>
      </c>
      <c r="J8" s="38">
        <f>N8-G8</f>
        <v>-0.5</v>
      </c>
      <c r="K8" s="72"/>
      <c r="L8" s="4"/>
      <c r="M8" s="45">
        <v>19.53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19.43</v>
      </c>
      <c r="J9" s="38">
        <f>N9-G9</f>
        <v>-0.17</v>
      </c>
      <c r="K9" s="72"/>
      <c r="L9" s="4"/>
      <c r="M9" s="45">
        <v>19.600000000000001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3.3400000000000003</v>
      </c>
      <c r="J10" s="38">
        <f>N10-G10</f>
        <v>-0.4</v>
      </c>
      <c r="K10" s="72"/>
      <c r="L10" s="4"/>
      <c r="M10" s="45">
        <v>3.74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14.08</v>
      </c>
      <c r="J11" s="38">
        <f>N11-G11</f>
        <v>-0.2</v>
      </c>
      <c r="K11" s="72"/>
      <c r="L11" s="5"/>
      <c r="M11" s="45">
        <v>14.28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2.96</v>
      </c>
      <c r="J12" s="38">
        <f>N12-G12</f>
        <v>-0.94</v>
      </c>
      <c r="K12" s="73"/>
      <c r="L12" s="5"/>
      <c r="M12" s="45">
        <v>3.9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B816-FF39-42D1-9E4D-ADC179FD2D49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</v>
      </c>
      <c r="J5" s="38">
        <f>N5-G5</f>
        <v>-0.2</v>
      </c>
      <c r="K5" s="71">
        <v>44795</v>
      </c>
      <c r="L5" s="4"/>
      <c r="M5" s="43">
        <v>11.2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1.02</v>
      </c>
      <c r="J6" s="38">
        <f>N6-G6</f>
        <v>-0.48</v>
      </c>
      <c r="K6" s="72"/>
      <c r="L6" s="4"/>
      <c r="M6" s="45">
        <v>1.5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19.32</v>
      </c>
      <c r="J8" s="38">
        <f>N8-G8</f>
        <v>-0.5</v>
      </c>
      <c r="K8" s="72"/>
      <c r="L8" s="4"/>
      <c r="M8" s="45">
        <v>19.82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19.43</v>
      </c>
      <c r="J9" s="38">
        <f>N9-G9</f>
        <v>-0.17</v>
      </c>
      <c r="K9" s="72"/>
      <c r="L9" s="4"/>
      <c r="M9" s="45">
        <v>19.600000000000001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2.8400000000000003</v>
      </c>
      <c r="J10" s="38">
        <f>N10-G10</f>
        <v>-0.4</v>
      </c>
      <c r="K10" s="72"/>
      <c r="L10" s="4"/>
      <c r="M10" s="45">
        <v>3.24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13.850000000000001</v>
      </c>
      <c r="J11" s="38">
        <f>N11-G11</f>
        <v>-0.2</v>
      </c>
      <c r="K11" s="72"/>
      <c r="L11" s="5"/>
      <c r="M11" s="45">
        <v>14.05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3.14</v>
      </c>
      <c r="J12" s="38">
        <f>N12-G12</f>
        <v>-0.94</v>
      </c>
      <c r="K12" s="73"/>
      <c r="L12" s="5"/>
      <c r="M12" s="45">
        <v>4.08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FF5E-D6C0-4D3E-A95D-AF9ED3A2A970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14.280000000000001</v>
      </c>
      <c r="K5" s="71">
        <v>44795</v>
      </c>
      <c r="L5" s="4"/>
      <c r="M5" s="43"/>
      <c r="N5" s="44">
        <v>14.48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1.81</v>
      </c>
      <c r="J6" s="38">
        <f>N6-G6</f>
        <v>-0.48</v>
      </c>
      <c r="K6" s="72"/>
      <c r="L6" s="4"/>
      <c r="M6" s="45">
        <v>2.29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19.420000000000002</v>
      </c>
      <c r="J8" s="38">
        <f>N8-G8</f>
        <v>-0.5</v>
      </c>
      <c r="K8" s="72"/>
      <c r="L8" s="4"/>
      <c r="M8" s="45">
        <v>19.920000000000002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14.91</v>
      </c>
      <c r="J9" s="38">
        <f>N9-G9</f>
        <v>-0.17</v>
      </c>
      <c r="K9" s="72"/>
      <c r="L9" s="4"/>
      <c r="M9" s="45">
        <v>15.08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3.78</v>
      </c>
      <c r="J10" s="38">
        <f>N10-G10</f>
        <v>-0.4</v>
      </c>
      <c r="K10" s="72"/>
      <c r="L10" s="4"/>
      <c r="M10" s="45">
        <v>4.18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14.9</v>
      </c>
      <c r="J11" s="38">
        <f>N11-G11</f>
        <v>-0.2</v>
      </c>
      <c r="K11" s="72"/>
      <c r="L11" s="5"/>
      <c r="M11" s="45">
        <v>15.1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3.4600000000000004</v>
      </c>
      <c r="J12" s="38">
        <f>N12-G12</f>
        <v>-0.94</v>
      </c>
      <c r="K12" s="73"/>
      <c r="L12" s="5"/>
      <c r="M12" s="45">
        <v>4.4000000000000004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8020-763E-4AFA-BD9D-BA399C8DFA46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58" t="s">
        <v>21</v>
      </c>
      <c r="N3" s="58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58"/>
      <c r="N4" s="58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14.930000000000001</v>
      </c>
      <c r="K5" s="71">
        <v>44795</v>
      </c>
      <c r="L5" s="4"/>
      <c r="M5" s="43"/>
      <c r="N5" s="44">
        <v>15.13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2.16</v>
      </c>
      <c r="J6" s="38">
        <f>N6-G6</f>
        <v>-0.48</v>
      </c>
      <c r="K6" s="72"/>
      <c r="L6" s="4"/>
      <c r="M6" s="45">
        <v>2.64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</v>
      </c>
      <c r="J8" s="38">
        <f>N8-G8</f>
        <v>-0.5</v>
      </c>
      <c r="K8" s="72"/>
      <c r="L8" s="4"/>
      <c r="M8" s="45">
        <v>20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17.709999999999997</v>
      </c>
      <c r="J9" s="38">
        <f>N9-G9</f>
        <v>-0.17</v>
      </c>
      <c r="K9" s="72"/>
      <c r="L9" s="4"/>
      <c r="M9" s="45">
        <v>17.88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4.0999999999999996</v>
      </c>
      <c r="J10" s="38">
        <f>N10-G10</f>
        <v>-0.4</v>
      </c>
      <c r="K10" s="72"/>
      <c r="L10" s="4"/>
      <c r="M10" s="45">
        <v>4.5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15.350000000000001</v>
      </c>
      <c r="J11" s="38">
        <f>N11-G11</f>
        <v>-0.2</v>
      </c>
      <c r="K11" s="72"/>
      <c r="L11" s="5"/>
      <c r="M11" s="45">
        <v>15.55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4.1400000000000006</v>
      </c>
      <c r="J12" s="38">
        <f>N12-G12</f>
        <v>-0.94</v>
      </c>
      <c r="K12" s="73"/>
      <c r="L12" s="5"/>
      <c r="M12" s="45">
        <v>5.08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2D25-A0DF-4D15-BE70-81E8EEE80BFC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15.8</v>
      </c>
      <c r="K5" s="71">
        <v>44980</v>
      </c>
      <c r="L5" s="4"/>
      <c r="M5" s="43"/>
      <c r="N5" s="44">
        <v>16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2.65</v>
      </c>
      <c r="J6" s="38">
        <f>N6-G6</f>
        <v>-0.48</v>
      </c>
      <c r="K6" s="72"/>
      <c r="L6" s="4"/>
      <c r="M6" s="45">
        <v>3.13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19.54</v>
      </c>
      <c r="J8" s="38">
        <f>N8-G8</f>
        <v>-0.5</v>
      </c>
      <c r="K8" s="72"/>
      <c r="L8" s="4"/>
      <c r="M8" s="45">
        <v>20.04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19.409999999999997</v>
      </c>
      <c r="J9" s="38">
        <f>N9-G9</f>
        <v>-0.17</v>
      </c>
      <c r="K9" s="72"/>
      <c r="L9" s="4"/>
      <c r="M9" s="45">
        <v>19.579999999999998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4.4899999999999993</v>
      </c>
      <c r="J10" s="38">
        <f>N10-G10</f>
        <v>-0.4</v>
      </c>
      <c r="K10" s="72"/>
      <c r="L10" s="4"/>
      <c r="M10" s="45">
        <v>4.8899999999999997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15.970000000000002</v>
      </c>
      <c r="J11" s="38">
        <f>N11-G11</f>
        <v>-0.2</v>
      </c>
      <c r="K11" s="72"/>
      <c r="L11" s="5"/>
      <c r="M11" s="45">
        <v>16.170000000000002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4.8800000000000008</v>
      </c>
      <c r="J12" s="38">
        <f>N12-G12</f>
        <v>-0.94</v>
      </c>
      <c r="K12" s="73"/>
      <c r="L12" s="5"/>
      <c r="M12" s="45">
        <v>5.82</v>
      </c>
      <c r="N12" s="46"/>
    </row>
  </sheetData>
  <mergeCells count="17">
    <mergeCell ref="M7:N7"/>
    <mergeCell ref="N3:N4"/>
    <mergeCell ref="M3:M4"/>
    <mergeCell ref="J3:J4"/>
    <mergeCell ref="K3:K4"/>
    <mergeCell ref="K5:K12"/>
    <mergeCell ref="I7:J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EE33-3386-419D-B1FE-CD42DEA2A031}">
  <dimension ref="A1:N12"/>
  <sheetViews>
    <sheetView workbookViewId="0">
      <selection activeCell="N12"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14.31</v>
      </c>
      <c r="J5" s="38">
        <f>N5-G5</f>
        <v>-0.2</v>
      </c>
      <c r="K5" s="71">
        <v>44980</v>
      </c>
      <c r="L5" s="4"/>
      <c r="M5" s="43">
        <v>14.51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3.23</v>
      </c>
      <c r="J6" s="38">
        <f>N6-G6</f>
        <v>-0.48</v>
      </c>
      <c r="K6" s="72"/>
      <c r="L6" s="4"/>
      <c r="M6" s="45">
        <v>3.71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19.97</v>
      </c>
      <c r="J8" s="38">
        <f>N8-G8</f>
        <v>-0.5</v>
      </c>
      <c r="K8" s="72"/>
      <c r="L8" s="4"/>
      <c r="M8" s="45">
        <v>20.47</v>
      </c>
      <c r="N8" s="46"/>
    </row>
    <row r="9" spans="1:14" ht="29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45" t="s">
        <v>91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5.1099999999999994</v>
      </c>
      <c r="J10" s="38">
        <f>N10-G10</f>
        <v>-0.4</v>
      </c>
      <c r="K10" s="72"/>
      <c r="L10" s="4"/>
      <c r="M10" s="45">
        <v>5.51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16.32</v>
      </c>
      <c r="J11" s="38">
        <f>N11-G11</f>
        <v>-0.2</v>
      </c>
      <c r="K11" s="72"/>
      <c r="L11" s="5"/>
      <c r="M11" s="45">
        <v>16.52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5.68</v>
      </c>
      <c r="J12" s="38">
        <f>N12-G12</f>
        <v>-0.94</v>
      </c>
      <c r="K12" s="73"/>
      <c r="L12" s="5"/>
      <c r="M12" s="45">
        <v>6.62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E631-7091-4399-B2BB-34EE34637BA9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17.78</v>
      </c>
      <c r="K5" s="71">
        <v>45041</v>
      </c>
      <c r="L5" s="4"/>
      <c r="M5" s="43"/>
      <c r="N5" s="44">
        <v>17.98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3.97</v>
      </c>
      <c r="J6" s="38">
        <f>N6-G6</f>
        <v>-0.48</v>
      </c>
      <c r="K6" s="72"/>
      <c r="L6" s="4"/>
      <c r="M6" s="45">
        <v>4.45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19.649999999999999</v>
      </c>
      <c r="J8" s="38">
        <f>N8-G8</f>
        <v>-0.5</v>
      </c>
      <c r="K8" s="72"/>
      <c r="L8" s="4"/>
      <c r="M8" s="45">
        <v>20.149999999999999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22.11</v>
      </c>
      <c r="J9" s="38">
        <f>N9-G9</f>
        <v>-0.17</v>
      </c>
      <c r="K9" s="72"/>
      <c r="L9" s="4"/>
      <c r="M9" s="45">
        <v>22.28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5.71</v>
      </c>
      <c r="J10" s="38">
        <f>N10-G10</f>
        <v>-0.4</v>
      </c>
      <c r="K10" s="72"/>
      <c r="L10" s="4"/>
      <c r="M10" s="45">
        <v>6.11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18.38</v>
      </c>
      <c r="J11" s="38">
        <f>N11-G11</f>
        <v>-0.2</v>
      </c>
      <c r="K11" s="72"/>
      <c r="L11" s="5"/>
      <c r="M11" s="45">
        <v>18.579999999999998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6.8699999999999992</v>
      </c>
      <c r="J12" s="38">
        <f>N12-G12</f>
        <v>-0.94</v>
      </c>
      <c r="K12" s="73"/>
      <c r="L12" s="5"/>
      <c r="M12" s="45">
        <v>7.81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14D9-D0AC-4F90-A890-F08BACF43367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19.87</v>
      </c>
      <c r="K5" s="71">
        <v>45071</v>
      </c>
      <c r="L5" s="4"/>
      <c r="M5" s="43"/>
      <c r="N5" s="44">
        <v>20.07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4.49</v>
      </c>
      <c r="J6" s="38">
        <f>N6-G6</f>
        <v>-0.48</v>
      </c>
      <c r="K6" s="72"/>
      <c r="L6" s="4"/>
      <c r="M6" s="45">
        <v>4.97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19.7</v>
      </c>
      <c r="J8" s="38">
        <f>N8-G8</f>
        <v>-0.5</v>
      </c>
      <c r="K8" s="72"/>
      <c r="L8" s="4"/>
      <c r="M8" s="45">
        <v>20.2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18.93</v>
      </c>
      <c r="K9" s="72"/>
      <c r="L9" s="4"/>
      <c r="M9" s="45"/>
      <c r="N9" s="46">
        <v>19.100000000000001</v>
      </c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6.1</v>
      </c>
      <c r="J10" s="38">
        <f>N10-G10</f>
        <v>-0.4</v>
      </c>
      <c r="K10" s="72"/>
      <c r="L10" s="4"/>
      <c r="M10" s="45">
        <v>6.5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18.220000000000002</v>
      </c>
      <c r="J11" s="38">
        <f>N11-G11</f>
        <v>-0.2</v>
      </c>
      <c r="K11" s="72"/>
      <c r="L11" s="5"/>
      <c r="M11" s="45">
        <v>18.420000000000002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7.83</v>
      </c>
      <c r="J12" s="38">
        <f>N12-G12</f>
        <v>-0.94</v>
      </c>
      <c r="K12" s="73"/>
      <c r="L12" s="5"/>
      <c r="M12" s="45">
        <v>8.77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A020D-89C0-4EC0-AF18-E6487FA4250B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 t="e">
        <f>M5-G5</f>
        <v>#VALUE!</v>
      </c>
      <c r="J5" s="38">
        <f>N5-G5</f>
        <v>-0.2</v>
      </c>
      <c r="K5" s="71">
        <v>45071</v>
      </c>
      <c r="L5" s="4"/>
      <c r="M5" s="43" t="s">
        <v>49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4.2799999999999994</v>
      </c>
      <c r="J6" s="38">
        <f>N6-G6</f>
        <v>-0.48</v>
      </c>
      <c r="K6" s="72"/>
      <c r="L6" s="4"/>
      <c r="M6" s="45">
        <v>4.76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19.55</v>
      </c>
      <c r="J8" s="38">
        <f>N8-G8</f>
        <v>-0.5</v>
      </c>
      <c r="K8" s="72"/>
      <c r="L8" s="4"/>
      <c r="M8" s="45">
        <v>20.05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24.24</v>
      </c>
      <c r="J9" s="38">
        <f>N9-G9</f>
        <v>-0.17</v>
      </c>
      <c r="K9" s="72"/>
      <c r="L9" s="4"/>
      <c r="M9" s="45">
        <v>24.41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5.97</v>
      </c>
      <c r="J10" s="38">
        <f>N10-G10</f>
        <v>-0.4</v>
      </c>
      <c r="K10" s="72"/>
      <c r="L10" s="4"/>
      <c r="M10" s="45">
        <v>6.37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18.5</v>
      </c>
      <c r="J11" s="38">
        <f>N11-G11</f>
        <v>-0.2</v>
      </c>
      <c r="K11" s="72"/>
      <c r="L11" s="5"/>
      <c r="M11" s="45">
        <v>18.7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6.8100000000000005</v>
      </c>
      <c r="J12" s="38">
        <f>N12-G12</f>
        <v>-0.94</v>
      </c>
      <c r="K12" s="73"/>
      <c r="L12" s="5"/>
      <c r="M12" s="45">
        <v>7.75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886C-4D10-440E-88D1-995C6F64ECEC}">
  <dimension ref="A1:N12"/>
  <sheetViews>
    <sheetView workbookViewId="0">
      <selection activeCell="M31" sqref="M31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17.970000000000002</v>
      </c>
      <c r="K5" s="71">
        <v>45125</v>
      </c>
      <c r="L5" s="4"/>
      <c r="M5" s="43"/>
      <c r="N5" s="44">
        <v>18.170000000000002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4.0199999999999996</v>
      </c>
      <c r="J6" s="38">
        <f>N6-G6</f>
        <v>-0.48</v>
      </c>
      <c r="K6" s="72"/>
      <c r="L6" s="4"/>
      <c r="M6" s="45">
        <v>4.5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20.2</v>
      </c>
      <c r="J8" s="38">
        <f>N8-G8</f>
        <v>-0.5</v>
      </c>
      <c r="K8" s="72"/>
      <c r="L8" s="4"/>
      <c r="M8" s="45">
        <v>20.7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23.95</v>
      </c>
      <c r="J9" s="38">
        <f>N9-G9</f>
        <v>-0.17</v>
      </c>
      <c r="K9" s="72"/>
      <c r="L9" s="4"/>
      <c r="M9" s="45">
        <v>24.12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5.54</v>
      </c>
      <c r="J10" s="38">
        <f>N10-G10</f>
        <v>-0.4</v>
      </c>
      <c r="K10" s="72"/>
      <c r="L10" s="4"/>
      <c r="M10" s="45">
        <v>5.94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16.98</v>
      </c>
      <c r="J11" s="38">
        <f>N11-G11</f>
        <v>-0.2</v>
      </c>
      <c r="K11" s="72"/>
      <c r="L11" s="5"/>
      <c r="M11" s="45">
        <v>17.18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4.6199999999999992</v>
      </c>
      <c r="J12" s="38">
        <f>N12-G12</f>
        <v>-0.94</v>
      </c>
      <c r="K12" s="73"/>
      <c r="L12" s="5"/>
      <c r="M12" s="45">
        <v>5.56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026B-42EF-4F2E-BA15-2FEB79C2DE7D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14.74</v>
      </c>
      <c r="J5" s="38">
        <f>N5-G5</f>
        <v>-0.2</v>
      </c>
      <c r="K5" s="71">
        <v>45160</v>
      </c>
      <c r="L5" s="4"/>
      <c r="M5" s="43">
        <v>14.94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2.95</v>
      </c>
      <c r="J6" s="38">
        <f>N6-G6</f>
        <v>-0.48</v>
      </c>
      <c r="K6" s="72"/>
      <c r="L6" s="4"/>
      <c r="M6" s="45">
        <v>3.43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19.579999999999998</v>
      </c>
      <c r="J8" s="38">
        <f>N8-G8</f>
        <v>-0.5</v>
      </c>
      <c r="K8" s="72"/>
      <c r="L8" s="4"/>
      <c r="M8" s="45">
        <v>20.079999999999998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23.779999999999998</v>
      </c>
      <c r="J9" s="38">
        <f>N9-G9</f>
        <v>-0.17</v>
      </c>
      <c r="K9" s="72"/>
      <c r="L9" s="4"/>
      <c r="M9" s="45">
        <v>23.95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5.0999999999999996</v>
      </c>
      <c r="J10" s="38">
        <f>N10-G10</f>
        <v>-0.4</v>
      </c>
      <c r="K10" s="72"/>
      <c r="L10" s="4"/>
      <c r="M10" s="45">
        <v>5.5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15.75</v>
      </c>
      <c r="J11" s="38">
        <f>N11-G11</f>
        <v>-0.2</v>
      </c>
      <c r="K11" s="72"/>
      <c r="L11" s="5"/>
      <c r="M11" s="45">
        <v>15.95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3.8000000000000003</v>
      </c>
      <c r="J12" s="38">
        <f>N12-G12</f>
        <v>-0.94</v>
      </c>
      <c r="K12" s="73"/>
      <c r="L12" s="5"/>
      <c r="M12" s="45">
        <v>4.74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A66E-86DA-4129-94B2-487EAE265DFE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15.64</v>
      </c>
      <c r="J5" s="38">
        <f>N5-G5</f>
        <v>-0.2</v>
      </c>
      <c r="K5" s="71">
        <v>45188</v>
      </c>
      <c r="L5" s="4"/>
      <c r="M5" s="43">
        <v>15.84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2.12</v>
      </c>
      <c r="J6" s="38">
        <f>N6-G6</f>
        <v>-0.48</v>
      </c>
      <c r="K6" s="72"/>
      <c r="L6" s="4"/>
      <c r="M6" s="45">
        <v>2.6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19.46</v>
      </c>
      <c r="J8" s="38">
        <f>N8-G8</f>
        <v>-0.5</v>
      </c>
      <c r="K8" s="72"/>
      <c r="L8" s="4"/>
      <c r="M8" s="45">
        <v>19.96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-0.17</v>
      </c>
      <c r="K9" s="72"/>
      <c r="L9" s="4"/>
      <c r="M9" s="45"/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3.9</v>
      </c>
      <c r="J10" s="38">
        <f>N10-G10</f>
        <v>-0.4</v>
      </c>
      <c r="K10" s="72"/>
      <c r="L10" s="4"/>
      <c r="M10" s="45">
        <v>4.3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15.3</v>
      </c>
      <c r="J11" s="38">
        <f>N11-G11</f>
        <v>-0.2</v>
      </c>
      <c r="K11" s="72"/>
      <c r="L11" s="5"/>
      <c r="M11" s="45">
        <v>15.5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3.5100000000000002</v>
      </c>
      <c r="J12" s="38">
        <f>N12-G12</f>
        <v>-0.94</v>
      </c>
      <c r="K12" s="73"/>
      <c r="L12" s="5"/>
      <c r="M12" s="45">
        <v>4.45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50B9-622F-41DC-B3D7-8F533C3E1F76}">
  <dimension ref="A1:N12"/>
  <sheetViews>
    <sheetView workbookViewId="0">
      <selection activeCell="R32" sqref="R3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11.850000000000001</v>
      </c>
      <c r="J5" s="38">
        <f>N5-G5</f>
        <v>-0.2</v>
      </c>
      <c r="K5" s="71">
        <v>45188</v>
      </c>
      <c r="L5" s="4"/>
      <c r="M5" s="43">
        <v>12.05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1.83</v>
      </c>
      <c r="J6" s="38">
        <f>N6-G6</f>
        <v>-0.48</v>
      </c>
      <c r="K6" s="72"/>
      <c r="L6" s="4"/>
      <c r="M6" s="45">
        <v>2.31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19.21</v>
      </c>
      <c r="J8" s="38">
        <f>N8-G8</f>
        <v>-0.5</v>
      </c>
      <c r="K8" s="72"/>
      <c r="L8" s="4"/>
      <c r="M8" s="45">
        <v>19.71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20.979999999999997</v>
      </c>
      <c r="J9" s="38">
        <f>N9-G9</f>
        <v>-0.17</v>
      </c>
      <c r="K9" s="72"/>
      <c r="L9" s="4"/>
      <c r="M9" s="45">
        <v>21.15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 t="e">
        <f>M10-G10</f>
        <v>#VALUE!</v>
      </c>
      <c r="J10" s="38">
        <f>N10-G10</f>
        <v>-0.4</v>
      </c>
      <c r="K10" s="72"/>
      <c r="L10" s="4"/>
      <c r="M10" s="48" t="s">
        <v>92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14.620000000000001</v>
      </c>
      <c r="J11" s="38">
        <f>N11-G11</f>
        <v>-0.2</v>
      </c>
      <c r="K11" s="72"/>
      <c r="L11" s="5"/>
      <c r="M11" s="45">
        <v>14.82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3.31</v>
      </c>
      <c r="J12" s="38">
        <f>N12-G12</f>
        <v>-0.94</v>
      </c>
      <c r="K12" s="73"/>
      <c r="L12" s="5"/>
      <c r="M12" s="45">
        <v>4.25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D65A-0F86-4560-B5D0-C6E6FC6A981E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11.870000000000001</v>
      </c>
      <c r="K5" s="71">
        <v>45253</v>
      </c>
      <c r="L5" s="4"/>
      <c r="M5" s="43"/>
      <c r="N5" s="44">
        <v>12.07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2.19</v>
      </c>
      <c r="J6" s="38">
        <f>N6-G6</f>
        <v>-0.48</v>
      </c>
      <c r="K6" s="72"/>
      <c r="L6" s="4"/>
      <c r="M6" s="45">
        <v>2.67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19.28</v>
      </c>
      <c r="J8" s="38">
        <f>N8-G8</f>
        <v>-0.5</v>
      </c>
      <c r="K8" s="72"/>
      <c r="L8" s="4"/>
      <c r="M8" s="45">
        <v>19.78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16.869999999999997</v>
      </c>
      <c r="J9" s="38">
        <f>N9-G9</f>
        <v>-0.17</v>
      </c>
      <c r="K9" s="72"/>
      <c r="L9" s="4"/>
      <c r="M9" s="45">
        <v>17.04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3.46</v>
      </c>
      <c r="J10" s="38">
        <f>N10-G10</f>
        <v>-0.4</v>
      </c>
      <c r="K10" s="72"/>
      <c r="L10" s="4"/>
      <c r="M10" s="48">
        <v>3.86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14.5</v>
      </c>
      <c r="J11" s="38">
        <f>N11-G11</f>
        <v>-0.2</v>
      </c>
      <c r="K11" s="72"/>
      <c r="L11" s="5"/>
      <c r="M11" s="45">
        <v>14.7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2.98</v>
      </c>
      <c r="J12" s="38">
        <f>N12-G12</f>
        <v>-0.94</v>
      </c>
      <c r="K12" s="73"/>
      <c r="L12" s="5"/>
      <c r="M12" s="45">
        <v>3.92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EA85-CA83-4F08-8417-756EDD475B45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14.3</v>
      </c>
      <c r="K5" s="71">
        <v>45272</v>
      </c>
      <c r="L5" s="4"/>
      <c r="M5" s="43"/>
      <c r="N5" s="44">
        <v>14.5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1.8199999999999998</v>
      </c>
      <c r="J6" s="38">
        <f>N6-G6</f>
        <v>-0.48</v>
      </c>
      <c r="K6" s="72"/>
      <c r="L6" s="4"/>
      <c r="M6" s="45">
        <v>2.2999999999999998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19.48</v>
      </c>
      <c r="J8" s="38">
        <f>N8-G8</f>
        <v>-0.5</v>
      </c>
      <c r="K8" s="72"/>
      <c r="L8" s="4"/>
      <c r="M8" s="45">
        <v>19.98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18.25</v>
      </c>
      <c r="J9" s="38">
        <f>N9-G9</f>
        <v>-0.17</v>
      </c>
      <c r="K9" s="72"/>
      <c r="L9" s="4"/>
      <c r="M9" s="45">
        <v>18.420000000000002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3.6999999999999997</v>
      </c>
      <c r="J10" s="38">
        <f>N10-G10</f>
        <v>-0.4</v>
      </c>
      <c r="K10" s="72"/>
      <c r="L10" s="4"/>
      <c r="M10" s="48">
        <v>4.0999999999999996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14.940000000000001</v>
      </c>
      <c r="J11" s="38">
        <f>N11-G11</f>
        <v>-0.2</v>
      </c>
      <c r="K11" s="72"/>
      <c r="L11" s="5"/>
      <c r="M11" s="45">
        <v>15.14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3.2500000000000004</v>
      </c>
      <c r="J12" s="38">
        <f>N12-G12</f>
        <v>-0.94</v>
      </c>
      <c r="K12" s="73"/>
      <c r="L12" s="5"/>
      <c r="M12" s="45">
        <v>4.1900000000000004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2884-1A01-4EFC-9EA8-D8A655B27396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14.47</v>
      </c>
      <c r="J5" s="38">
        <f>N5-G5</f>
        <v>-0.2</v>
      </c>
      <c r="K5" s="71">
        <v>45314</v>
      </c>
      <c r="L5" s="4"/>
      <c r="M5" s="43">
        <v>14.67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1.8199999999999998</v>
      </c>
      <c r="J6" s="38">
        <f>N6-G6</f>
        <v>-0.48</v>
      </c>
      <c r="K6" s="72"/>
      <c r="L6" s="4"/>
      <c r="M6" s="45">
        <v>2.2999999999999998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19.600000000000001</v>
      </c>
      <c r="J8" s="38">
        <f>N8-G8</f>
        <v>-0.5</v>
      </c>
      <c r="K8" s="72"/>
      <c r="L8" s="4"/>
      <c r="M8" s="45">
        <v>20.100000000000001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18.229999999999997</v>
      </c>
      <c r="J9" s="38">
        <f>N9-G9</f>
        <v>-0.17</v>
      </c>
      <c r="K9" s="72"/>
      <c r="L9" s="4"/>
      <c r="M9" s="45">
        <v>18.399999999999999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3.8699999999999997</v>
      </c>
      <c r="J10" s="38">
        <f>N10-G10</f>
        <v>-0.4</v>
      </c>
      <c r="K10" s="72"/>
      <c r="L10" s="4"/>
      <c r="M10" s="48">
        <v>4.2699999999999996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15.21</v>
      </c>
      <c r="J11" s="38">
        <f>N11-G11</f>
        <v>-0.2</v>
      </c>
      <c r="K11" s="72"/>
      <c r="L11" s="5"/>
      <c r="M11" s="45">
        <v>15.41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3.61</v>
      </c>
      <c r="J12" s="38">
        <f>N12-G12</f>
        <v>-0.94</v>
      </c>
      <c r="K12" s="73"/>
      <c r="L12" s="5"/>
      <c r="M12" s="45">
        <v>4.55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7D3D-318B-4FC9-AE55-9D99B8DC1012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13.110000000000001</v>
      </c>
      <c r="J5" s="38">
        <f>N5-G5</f>
        <v>-0.2</v>
      </c>
      <c r="K5" s="71">
        <v>45342</v>
      </c>
      <c r="L5" s="4"/>
      <c r="M5" s="43">
        <v>13.31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2.59</v>
      </c>
      <c r="J6" s="38">
        <f>N6-G6</f>
        <v>-0.48</v>
      </c>
      <c r="K6" s="72"/>
      <c r="L6" s="4"/>
      <c r="M6" s="45">
        <v>3.07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19.61</v>
      </c>
      <c r="J8" s="38">
        <f>N8-G8</f>
        <v>-0.5</v>
      </c>
      <c r="K8" s="72"/>
      <c r="L8" s="4"/>
      <c r="M8" s="45">
        <v>20.11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20.09</v>
      </c>
      <c r="J9" s="38">
        <f>N9-G9</f>
        <v>-0.17</v>
      </c>
      <c r="K9" s="72"/>
      <c r="L9" s="4"/>
      <c r="M9" s="45">
        <v>20.260000000000002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4.34</v>
      </c>
      <c r="J10" s="38">
        <f>N10-G10</f>
        <v>-0.4</v>
      </c>
      <c r="K10" s="72"/>
      <c r="L10" s="4"/>
      <c r="M10" s="48">
        <v>4.74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15.58</v>
      </c>
      <c r="J11" s="38">
        <f>N11-G11</f>
        <v>-0.2</v>
      </c>
      <c r="K11" s="72"/>
      <c r="L11" s="5"/>
      <c r="M11" s="45">
        <v>15.78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4.4600000000000009</v>
      </c>
      <c r="J12" s="38">
        <f>N12-G12</f>
        <v>-0.94</v>
      </c>
      <c r="K12" s="73"/>
      <c r="L12" s="5"/>
      <c r="M12" s="45">
        <v>5.4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F6D7-90D6-41E8-8812-8947EE2CB50A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13.110000000000001</v>
      </c>
      <c r="J5" s="38">
        <f>N5-G5</f>
        <v>-0.2</v>
      </c>
      <c r="K5" s="71">
        <v>45342</v>
      </c>
      <c r="L5" s="4"/>
      <c r="M5" s="43">
        <v>13.31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2.59</v>
      </c>
      <c r="J6" s="38">
        <f>N6-G6</f>
        <v>-0.48</v>
      </c>
      <c r="K6" s="72"/>
      <c r="L6" s="4"/>
      <c r="M6" s="45">
        <v>3.07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19.61</v>
      </c>
      <c r="J8" s="38">
        <f>N8-G8</f>
        <v>-0.5</v>
      </c>
      <c r="K8" s="72"/>
      <c r="L8" s="4"/>
      <c r="M8" s="45">
        <v>20.11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20.09</v>
      </c>
      <c r="J9" s="38">
        <f>N9-G9</f>
        <v>-0.17</v>
      </c>
      <c r="K9" s="72"/>
      <c r="L9" s="4"/>
      <c r="M9" s="45">
        <v>20.260000000000002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4.34</v>
      </c>
      <c r="J10" s="38">
        <f>N10-G10</f>
        <v>-0.4</v>
      </c>
      <c r="K10" s="72"/>
      <c r="L10" s="4"/>
      <c r="M10" s="48">
        <v>4.74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15.58</v>
      </c>
      <c r="J11" s="38">
        <f>N11-G11</f>
        <v>-0.2</v>
      </c>
      <c r="K11" s="72"/>
      <c r="L11" s="5"/>
      <c r="M11" s="45">
        <v>15.78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4.4600000000000009</v>
      </c>
      <c r="J12" s="38">
        <f>N12-G12</f>
        <v>-0.94</v>
      </c>
      <c r="K12" s="73"/>
      <c r="L12" s="5"/>
      <c r="M12" s="45">
        <v>5.4</v>
      </c>
      <c r="N12" s="46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178B5-8888-4203-8AC1-47B8AF31E5C6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17.8</v>
      </c>
      <c r="K5" s="71">
        <v>45405</v>
      </c>
      <c r="L5" s="4"/>
      <c r="M5" s="43"/>
      <c r="N5" s="44">
        <v>18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4.0199999999999996</v>
      </c>
      <c r="J6" s="38">
        <f>N6-G6</f>
        <v>-0.48</v>
      </c>
      <c r="K6" s="72"/>
      <c r="L6" s="4"/>
      <c r="M6" s="45">
        <v>4.5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.5" thickBot="1" x14ac:dyDescent="0.45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19.3</v>
      </c>
      <c r="J8" s="38">
        <f>N8-G8</f>
        <v>-0.5</v>
      </c>
      <c r="K8" s="72"/>
      <c r="L8" s="4"/>
      <c r="M8" s="45">
        <v>19.8</v>
      </c>
      <c r="N8" s="46"/>
    </row>
    <row r="9" spans="1:14" ht="25.5" thickBot="1" x14ac:dyDescent="0.45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22.9</v>
      </c>
      <c r="J9" s="38">
        <f>N9-G9</f>
        <v>-0.17</v>
      </c>
      <c r="K9" s="72"/>
      <c r="L9" s="4"/>
      <c r="M9" s="45">
        <v>23.07</v>
      </c>
      <c r="N9" s="46"/>
    </row>
    <row r="10" spans="1:14" ht="25.5" thickBot="1" x14ac:dyDescent="0.45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5.83</v>
      </c>
      <c r="J10" s="38">
        <f>N10-G10</f>
        <v>-0.4</v>
      </c>
      <c r="K10" s="72"/>
      <c r="L10" s="4"/>
      <c r="M10" s="48">
        <v>6.23</v>
      </c>
      <c r="N10" s="46"/>
    </row>
    <row r="11" spans="1:14" ht="38" thickBot="1" x14ac:dyDescent="0.3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17.060000000000002</v>
      </c>
      <c r="J11" s="38">
        <f>N11-G11</f>
        <v>-0.2</v>
      </c>
      <c r="K11" s="72"/>
      <c r="L11" s="5"/>
      <c r="M11" s="45">
        <v>17.260000000000002</v>
      </c>
      <c r="N11" s="46"/>
    </row>
    <row r="12" spans="1:14" ht="38" thickBot="1" x14ac:dyDescent="0.3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6.48</v>
      </c>
      <c r="J12" s="38">
        <f>N12-G12</f>
        <v>-0.94</v>
      </c>
      <c r="K12" s="73"/>
      <c r="L12" s="5"/>
      <c r="M12" s="45">
        <v>7.42</v>
      </c>
      <c r="N12" s="46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64B0-63CA-4C54-939F-66EB5300BBE4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15.93</v>
      </c>
      <c r="J5" s="38">
        <f>N5-G5</f>
        <v>-0.2</v>
      </c>
      <c r="K5" s="71">
        <v>45405</v>
      </c>
      <c r="L5" s="4"/>
      <c r="M5" s="38">
        <v>16.13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4.5199999999999996</v>
      </c>
      <c r="J6" s="38">
        <f>N6-G6</f>
        <v>-0.48</v>
      </c>
      <c r="K6" s="72"/>
      <c r="L6" s="4"/>
      <c r="M6" s="38">
        <v>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19.989999999999998</v>
      </c>
      <c r="J8" s="38">
        <f>N8-G8</f>
        <v>-0.5</v>
      </c>
      <c r="K8" s="72"/>
      <c r="L8" s="4"/>
      <c r="M8" s="38">
        <v>20.49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30.59</v>
      </c>
      <c r="K9" s="72"/>
      <c r="L9" s="4"/>
      <c r="M9" s="38"/>
      <c r="N9" s="38">
        <v>30.76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6.1899999999999995</v>
      </c>
      <c r="J10" s="38">
        <f>N10-G10</f>
        <v>-0.4</v>
      </c>
      <c r="K10" s="72"/>
      <c r="L10" s="4"/>
      <c r="M10" s="38">
        <v>6.59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18.170000000000002</v>
      </c>
      <c r="J11" s="38">
        <f>N11-G11</f>
        <v>-0.2</v>
      </c>
      <c r="K11" s="72"/>
      <c r="L11" s="5"/>
      <c r="M11" s="38">
        <v>18.37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7.58</v>
      </c>
      <c r="J12" s="38">
        <f>N12-G12</f>
        <v>-0.94</v>
      </c>
      <c r="K12" s="73"/>
      <c r="L12" s="5"/>
      <c r="M12" s="38">
        <v>8.52</v>
      </c>
      <c r="N12" s="38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F368-586A-4CE0-A35A-4583F10BFB8E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14.16</v>
      </c>
      <c r="J5" s="38">
        <f>N5-G5</f>
        <v>-0.2</v>
      </c>
      <c r="K5" s="71">
        <v>45405</v>
      </c>
      <c r="L5" s="4"/>
      <c r="M5" s="38">
        <v>14.36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2.33</v>
      </c>
      <c r="J6" s="38">
        <f>N6-G6</f>
        <v>-0.48</v>
      </c>
      <c r="K6" s="72"/>
      <c r="L6" s="4"/>
      <c r="M6" s="38">
        <v>2.81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</v>
      </c>
      <c r="J8" s="38">
        <f>N8-G8</f>
        <v>-0.5</v>
      </c>
      <c r="K8" s="72"/>
      <c r="L8" s="4"/>
      <c r="M8" s="38">
        <v>19.5</v>
      </c>
      <c r="N8" s="38"/>
    </row>
    <row r="9" spans="1:14" ht="37.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38" t="s">
        <v>93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3.77</v>
      </c>
      <c r="J10" s="38">
        <f>N10-G10</f>
        <v>-0.4</v>
      </c>
      <c r="K10" s="72"/>
      <c r="L10" s="4"/>
      <c r="M10" s="38">
        <v>4.17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15.16</v>
      </c>
      <c r="J11" s="38">
        <f>N11-G11</f>
        <v>-0.2</v>
      </c>
      <c r="K11" s="72"/>
      <c r="L11" s="5"/>
      <c r="M11" s="38">
        <v>15.36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3.7600000000000002</v>
      </c>
      <c r="J12" s="38">
        <f>N12-G12</f>
        <v>-0.94</v>
      </c>
      <c r="K12" s="73"/>
      <c r="L12" s="5"/>
      <c r="M12" s="38">
        <v>4.7</v>
      </c>
      <c r="N12" s="38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A436-068E-4563-8BFF-882538EFB985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11.940000000000001</v>
      </c>
      <c r="J5" s="38">
        <f>N5-G5</f>
        <v>-0.2</v>
      </c>
      <c r="K5" s="71" t="s">
        <v>94</v>
      </c>
      <c r="L5" s="4"/>
      <c r="M5" s="38">
        <v>12.14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1.87</v>
      </c>
      <c r="J6" s="38">
        <f>N6-G6</f>
        <v>-0.48</v>
      </c>
      <c r="K6" s="72"/>
      <c r="L6" s="4"/>
      <c r="M6" s="38">
        <v>2.35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19.27</v>
      </c>
      <c r="J8" s="38">
        <f>N8-G8</f>
        <v>-0.5</v>
      </c>
      <c r="K8" s="72"/>
      <c r="L8" s="4"/>
      <c r="M8" s="38">
        <v>19.77</v>
      </c>
      <c r="N8" s="38"/>
    </row>
    <row r="9" spans="1:14" ht="37.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 t="e">
        <f>M9-G9</f>
        <v>#VALUE!</v>
      </c>
      <c r="J9" s="38">
        <f>N9-G9</f>
        <v>-0.17</v>
      </c>
      <c r="K9" s="72"/>
      <c r="L9" s="4"/>
      <c r="M9" s="38" t="s">
        <v>93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3.5900000000000003</v>
      </c>
      <c r="J10" s="38">
        <f>N10-G10</f>
        <v>-0.4</v>
      </c>
      <c r="K10" s="72"/>
      <c r="L10" s="4"/>
      <c r="M10" s="38">
        <v>3.99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14.56</v>
      </c>
      <c r="J11" s="38">
        <f>N11-G11</f>
        <v>-0.2</v>
      </c>
      <c r="K11" s="72"/>
      <c r="L11" s="5"/>
      <c r="M11" s="38">
        <v>14.76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3.1999999999999997</v>
      </c>
      <c r="J12" s="38">
        <f>N12-G12</f>
        <v>-0.94</v>
      </c>
      <c r="K12" s="73"/>
      <c r="L12" s="5"/>
      <c r="M12" s="38">
        <v>4.1399999999999997</v>
      </c>
      <c r="N12" s="38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6B2D-FC0D-4A90-8FCF-AA9070B71F67}">
  <dimension ref="A1:N12"/>
  <sheetViews>
    <sheetView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11.57</v>
      </c>
      <c r="J5" s="38">
        <f>N5-G5</f>
        <v>-0.2</v>
      </c>
      <c r="K5" s="71">
        <v>45532</v>
      </c>
      <c r="L5" s="4"/>
      <c r="M5" s="38">
        <v>11.77</v>
      </c>
      <c r="N5" s="44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1.34</v>
      </c>
      <c r="J6" s="38">
        <f>N6-G6</f>
        <v>-0.48</v>
      </c>
      <c r="K6" s="72"/>
      <c r="L6" s="4"/>
      <c r="M6" s="38">
        <v>1.82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19.22</v>
      </c>
      <c r="J8" s="38">
        <f>N8-G8</f>
        <v>-0.5</v>
      </c>
      <c r="K8" s="72"/>
      <c r="L8" s="4"/>
      <c r="M8" s="38">
        <v>19.72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-0.17</v>
      </c>
      <c r="J9" s="38">
        <f>N9-G9</f>
        <v>16.229999999999997</v>
      </c>
      <c r="K9" s="72"/>
      <c r="L9" s="4"/>
      <c r="M9" s="38"/>
      <c r="N9" s="38">
        <v>16.399999999999999</v>
      </c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3.5</v>
      </c>
      <c r="J10" s="38">
        <f>N10-G10</f>
        <v>-0.4</v>
      </c>
      <c r="K10" s="72"/>
      <c r="L10" s="4"/>
      <c r="M10" s="38">
        <v>3.9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14.46</v>
      </c>
      <c r="J11" s="38">
        <f>N11-G11</f>
        <v>-0.2</v>
      </c>
      <c r="K11" s="72"/>
      <c r="L11" s="5"/>
      <c r="M11" s="38">
        <v>14.66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3.06</v>
      </c>
      <c r="J12" s="38">
        <f>N12-G12</f>
        <v>-0.94</v>
      </c>
      <c r="K12" s="73"/>
      <c r="L12" s="5"/>
      <c r="M12" s="38">
        <v>4</v>
      </c>
      <c r="N12" s="38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84DF-5968-4433-BFD1-44F05AF20FF8}">
  <dimension ref="A1:N12"/>
  <sheetViews>
    <sheetView workbookViewId="0">
      <selection activeCell="K13" sqref="K13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13.9</v>
      </c>
      <c r="K5" s="71">
        <v>45558</v>
      </c>
      <c r="L5" s="4"/>
      <c r="M5" s="38"/>
      <c r="N5" s="44">
        <v>14.1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1.92</v>
      </c>
      <c r="J6" s="38">
        <f>N6-G6</f>
        <v>-0.48</v>
      </c>
      <c r="K6" s="72"/>
      <c r="L6" s="4"/>
      <c r="M6" s="38">
        <v>2.4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19.3</v>
      </c>
      <c r="J8" s="38">
        <f>N8-G8</f>
        <v>-0.5</v>
      </c>
      <c r="K8" s="72"/>
      <c r="L8" s="4"/>
      <c r="M8" s="38">
        <v>19.8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15.85</v>
      </c>
      <c r="J9" s="38">
        <f>N9-G9</f>
        <v>-0.17</v>
      </c>
      <c r="K9" s="72"/>
      <c r="L9" s="4"/>
      <c r="M9" s="38">
        <v>16.02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3.31</v>
      </c>
      <c r="J10" s="38">
        <f>N10-G10</f>
        <v>-0.4</v>
      </c>
      <c r="K10" s="72"/>
      <c r="L10" s="4"/>
      <c r="M10" s="38">
        <v>3.71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13.98</v>
      </c>
      <c r="J11" s="38">
        <f>N11-G11</f>
        <v>-0.2</v>
      </c>
      <c r="K11" s="72"/>
      <c r="L11" s="5"/>
      <c r="M11" s="38">
        <v>14.18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2.88</v>
      </c>
      <c r="J12" s="38">
        <f>N12-G12</f>
        <v>-0.94</v>
      </c>
      <c r="K12" s="73"/>
      <c r="L12" s="5"/>
      <c r="M12" s="38">
        <v>3.82</v>
      </c>
      <c r="N12" s="38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F776-A599-42A0-A8DE-2EC38B7A3E2C}">
  <dimension ref="A1:N12"/>
  <sheetViews>
    <sheetView workbookViewId="0">
      <selection activeCell="K5" sqref="K5:K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6.25" customHeight="1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 t="e">
        <f>M5-G5</f>
        <v>#VALUE!</v>
      </c>
      <c r="J5" s="38">
        <f>N5-G5</f>
        <v>-0.2</v>
      </c>
      <c r="K5" s="71"/>
      <c r="L5" s="4"/>
      <c r="M5" s="85" t="s">
        <v>95</v>
      </c>
      <c r="N5" s="86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1.6</v>
      </c>
      <c r="J6" s="38">
        <f>N6-G6</f>
        <v>-0.48</v>
      </c>
      <c r="K6" s="72"/>
      <c r="L6" s="4"/>
      <c r="M6" s="38">
        <v>2.08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18.52</v>
      </c>
      <c r="J8" s="38">
        <f>N8-G8</f>
        <v>-0.5</v>
      </c>
      <c r="K8" s="72"/>
      <c r="L8" s="4"/>
      <c r="M8" s="38">
        <v>19.02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14.91</v>
      </c>
      <c r="J9" s="38">
        <f>N9-G9</f>
        <v>-0.17</v>
      </c>
      <c r="K9" s="72"/>
      <c r="L9" s="4"/>
      <c r="M9" s="38">
        <v>15.08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3.42</v>
      </c>
      <c r="J10" s="38">
        <f>N10-G10</f>
        <v>-0.4</v>
      </c>
      <c r="K10" s="72"/>
      <c r="L10" s="4"/>
      <c r="M10" s="38">
        <v>3.82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14.21</v>
      </c>
      <c r="J11" s="38">
        <f>N11-G11</f>
        <v>-0.2</v>
      </c>
      <c r="K11" s="72"/>
      <c r="L11" s="5"/>
      <c r="M11" s="38">
        <v>14.41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2.97</v>
      </c>
      <c r="J12" s="38">
        <f>N12-G12</f>
        <v>-0.94</v>
      </c>
      <c r="K12" s="73"/>
      <c r="L12" s="5"/>
      <c r="M12" s="38">
        <v>3.91</v>
      </c>
      <c r="N12" s="38"/>
    </row>
  </sheetData>
  <mergeCells count="18">
    <mergeCell ref="M3:M4"/>
    <mergeCell ref="N3:N4"/>
    <mergeCell ref="K5:K12"/>
    <mergeCell ref="I7:J7"/>
    <mergeCell ref="M7:N7"/>
    <mergeCell ref="M5:N5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3647-6D18-4FD9-A6D5-D8CEBD40D5A9}">
  <dimension ref="A1:N12"/>
  <sheetViews>
    <sheetView workbookViewId="0">
      <selection activeCell="M10" sqref="M10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6.25" customHeight="1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13.46</v>
      </c>
      <c r="K5" s="71">
        <v>45622</v>
      </c>
      <c r="L5" s="4"/>
      <c r="M5" s="49"/>
      <c r="N5" s="50">
        <v>13.66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1.3900000000000001</v>
      </c>
      <c r="J6" s="38">
        <f>N6-G6</f>
        <v>-0.48</v>
      </c>
      <c r="K6" s="72"/>
      <c r="L6" s="4"/>
      <c r="M6" s="38">
        <v>1.87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18.84</v>
      </c>
      <c r="J8" s="38">
        <f>N8-G8</f>
        <v>-0.5</v>
      </c>
      <c r="K8" s="72"/>
      <c r="L8" s="4"/>
      <c r="M8" s="38">
        <v>19.34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12.21</v>
      </c>
      <c r="J9" s="38">
        <f>N9-G9</f>
        <v>-0.17</v>
      </c>
      <c r="K9" s="72"/>
      <c r="L9" s="4"/>
      <c r="M9" s="38">
        <v>12.38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3.24</v>
      </c>
      <c r="J10" s="38">
        <f>N10-G10</f>
        <v>-0.4</v>
      </c>
      <c r="K10" s="72"/>
      <c r="L10" s="4"/>
      <c r="M10" s="38">
        <v>3.64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14.67</v>
      </c>
      <c r="J11" s="38">
        <f>N11-G11</f>
        <v>-0.2</v>
      </c>
      <c r="K11" s="72"/>
      <c r="L11" s="5"/>
      <c r="M11" s="38">
        <v>14.87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2.4900000000000002</v>
      </c>
      <c r="J12" s="38">
        <f>N12-G12</f>
        <v>-0.94</v>
      </c>
      <c r="K12" s="73"/>
      <c r="L12" s="5"/>
      <c r="M12" s="38">
        <v>3.43</v>
      </c>
      <c r="N12" s="38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0A8E-15B9-47A3-AF69-6BDF84A02580}">
  <dimension ref="A1:N12"/>
  <sheetViews>
    <sheetView topLeftCell="A7"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11.64</v>
      </c>
      <c r="J5" s="38">
        <f>N5-G5</f>
        <v>-0.2</v>
      </c>
      <c r="K5" s="71">
        <v>45643</v>
      </c>
      <c r="L5" s="4"/>
      <c r="M5" s="49">
        <v>11.84</v>
      </c>
      <c r="N5" s="50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1.7200000000000002</v>
      </c>
      <c r="J6" s="38">
        <f>N6-G6</f>
        <v>-0.48</v>
      </c>
      <c r="K6" s="72"/>
      <c r="L6" s="4"/>
      <c r="M6" s="38">
        <v>2.2000000000000002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19.239999999999998</v>
      </c>
      <c r="J8" s="38">
        <f>N8-G8</f>
        <v>-0.5</v>
      </c>
      <c r="K8" s="72"/>
      <c r="L8" s="4"/>
      <c r="M8" s="38">
        <v>19.739999999999998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13.65</v>
      </c>
      <c r="J9" s="38">
        <f>N9-G9</f>
        <v>-0.17</v>
      </c>
      <c r="K9" s="72"/>
      <c r="L9" s="4"/>
      <c r="M9" s="38">
        <v>13.82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3.6</v>
      </c>
      <c r="J10" s="38">
        <f>N10-G10</f>
        <v>-0.4</v>
      </c>
      <c r="K10" s="72"/>
      <c r="L10" s="4"/>
      <c r="M10" s="38">
        <v>4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14.600000000000001</v>
      </c>
      <c r="J11" s="38">
        <f>N11-G11</f>
        <v>-0.2</v>
      </c>
      <c r="K11" s="72"/>
      <c r="L11" s="5"/>
      <c r="M11" s="38">
        <v>14.8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3.1300000000000003</v>
      </c>
      <c r="J12" s="38">
        <f>N12-G12</f>
        <v>-0.94</v>
      </c>
      <c r="K12" s="73"/>
      <c r="L12" s="5"/>
      <c r="M12" s="38">
        <v>4.07</v>
      </c>
      <c r="N12" s="38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AD66-D6AD-4613-A1CB-78331ABF6D67}">
  <dimension ref="A1:N12"/>
  <sheetViews>
    <sheetView topLeftCell="A4"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12.440000000000001</v>
      </c>
      <c r="J5" s="38">
        <f>N5-G5</f>
        <v>-0.2</v>
      </c>
      <c r="K5" s="71">
        <v>45684</v>
      </c>
      <c r="L5" s="4"/>
      <c r="M5" s="49">
        <v>12.64</v>
      </c>
      <c r="N5" s="50"/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1.9500000000000002</v>
      </c>
      <c r="J6" s="38">
        <f>N6-G6</f>
        <v>-0.48</v>
      </c>
      <c r="K6" s="72"/>
      <c r="L6" s="4"/>
      <c r="M6" s="38">
        <v>2.4300000000000002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19.47</v>
      </c>
      <c r="J8" s="38">
        <f>N8-G8</f>
        <v>-0.5</v>
      </c>
      <c r="K8" s="72"/>
      <c r="L8" s="4"/>
      <c r="M8" s="38">
        <v>19.97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16.77</v>
      </c>
      <c r="J9" s="38">
        <f>N9-G9</f>
        <v>-0.17</v>
      </c>
      <c r="K9" s="72"/>
      <c r="L9" s="4"/>
      <c r="M9" s="38">
        <v>16.940000000000001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3.85</v>
      </c>
      <c r="J10" s="38">
        <f>N10-G10</f>
        <v>-0.4</v>
      </c>
      <c r="K10" s="72"/>
      <c r="L10" s="4"/>
      <c r="M10" s="38">
        <v>4.25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15.16</v>
      </c>
      <c r="J11" s="38">
        <f>N11-G11</f>
        <v>-0.2</v>
      </c>
      <c r="K11" s="72"/>
      <c r="L11" s="5"/>
      <c r="M11" s="38">
        <v>15.36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3.6999999999999997</v>
      </c>
      <c r="J12" s="38">
        <f>N12-G12</f>
        <v>-0.94</v>
      </c>
      <c r="K12" s="73"/>
      <c r="L12" s="5"/>
      <c r="M12" s="38">
        <v>4.6399999999999997</v>
      </c>
      <c r="N12" s="38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0B7C-5447-4EF4-9DB9-099F31921F8C}">
  <dimension ref="A1:N12"/>
  <sheetViews>
    <sheetView topLeftCell="A5"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15.360000000000001</v>
      </c>
      <c r="K5" s="71">
        <v>45684</v>
      </c>
      <c r="L5" s="4"/>
      <c r="M5" s="49"/>
      <c r="N5" s="50">
        <v>15.56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2.4500000000000002</v>
      </c>
      <c r="J6" s="38">
        <f>N6-G6</f>
        <v>-0.48</v>
      </c>
      <c r="K6" s="72"/>
      <c r="L6" s="4"/>
      <c r="M6" s="38">
        <v>2.93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19.57</v>
      </c>
      <c r="J8" s="38">
        <f>N8-G8</f>
        <v>-0.5</v>
      </c>
      <c r="K8" s="72"/>
      <c r="L8" s="4"/>
      <c r="M8" s="38">
        <v>20.07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18.389999999999997</v>
      </c>
      <c r="J9" s="38">
        <f>N9-G9</f>
        <v>-0.17</v>
      </c>
      <c r="K9" s="72"/>
      <c r="L9" s="4"/>
      <c r="M9" s="38">
        <v>18.559999999999999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4.2399999999999993</v>
      </c>
      <c r="J10" s="38">
        <f>N10-G10</f>
        <v>-0.4</v>
      </c>
      <c r="K10" s="72"/>
      <c r="L10" s="4"/>
      <c r="M10" s="38">
        <v>4.6399999999999997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15.5</v>
      </c>
      <c r="J11" s="38">
        <f>N11-G11</f>
        <v>-0.2</v>
      </c>
      <c r="K11" s="72"/>
      <c r="L11" s="5"/>
      <c r="M11" s="38">
        <v>15.7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4.43</v>
      </c>
      <c r="J12" s="38">
        <f>N12-G12</f>
        <v>-0.94</v>
      </c>
      <c r="K12" s="73"/>
      <c r="L12" s="5"/>
      <c r="M12" s="38">
        <v>5.37</v>
      </c>
      <c r="N12" s="38"/>
    </row>
  </sheetData>
  <mergeCells count="17"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059A-4BCD-455E-9D4C-43BBAC478FF5}">
  <dimension ref="A1:N12"/>
  <sheetViews>
    <sheetView topLeftCell="A6" workbookViewId="0">
      <selection sqref="A1:N12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16.190000000000001</v>
      </c>
      <c r="K5" s="71">
        <v>45684</v>
      </c>
      <c r="L5" s="4"/>
      <c r="M5" s="49"/>
      <c r="N5" s="50">
        <v>16.39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2.14</v>
      </c>
      <c r="J6" s="38">
        <f>N6-G6</f>
        <v>-0.48</v>
      </c>
      <c r="K6" s="72"/>
      <c r="L6" s="4"/>
      <c r="M6" s="38">
        <v>2.62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19.600000000000001</v>
      </c>
      <c r="J8" s="38">
        <f>N8-G8</f>
        <v>-0.5</v>
      </c>
      <c r="K8" s="72"/>
      <c r="L8" s="4"/>
      <c r="M8" s="38">
        <v>20.100000000000001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20.009999999999998</v>
      </c>
      <c r="J9" s="38">
        <f>N9-G9</f>
        <v>-0.17</v>
      </c>
      <c r="K9" s="72"/>
      <c r="L9" s="4"/>
      <c r="M9" s="38">
        <v>20.18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4.8999999999999995</v>
      </c>
      <c r="J10" s="38">
        <f>N10-G10</f>
        <v>-0.4</v>
      </c>
      <c r="K10" s="72"/>
      <c r="L10" s="4"/>
      <c r="M10" s="38">
        <v>5.3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15.93</v>
      </c>
      <c r="J11" s="38">
        <f>N11-G11</f>
        <v>-0.2</v>
      </c>
      <c r="K11" s="72"/>
      <c r="L11" s="5"/>
      <c r="M11" s="38">
        <v>16.13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5.3000000000000007</v>
      </c>
      <c r="J12" s="38">
        <f>N12-G12</f>
        <v>-0.94</v>
      </c>
      <c r="K12" s="73"/>
      <c r="L12" s="5"/>
      <c r="M12" s="38">
        <v>6.24</v>
      </c>
      <c r="N12" s="38"/>
    </row>
  </sheetData>
  <mergeCells count="17"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K5:K12"/>
    <mergeCell ref="I7:J7"/>
    <mergeCell ref="M7:N7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A69A-841A-4397-AF30-B8011BCD5BE8}">
  <dimension ref="A1:N12"/>
  <sheetViews>
    <sheetView topLeftCell="H4" workbookViewId="0">
      <selection activeCell="M13" sqref="M13"/>
    </sheetView>
  </sheetViews>
  <sheetFormatPr baseColWidth="10" defaultRowHeight="12.5" x14ac:dyDescent="0.25"/>
  <sheetData>
    <row r="1" spans="1:14" ht="18" x14ac:dyDescent="0.4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4"/>
      <c r="N1" s="4"/>
    </row>
    <row r="2" spans="1:14" ht="18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4"/>
      <c r="M2" s="4"/>
      <c r="N2" s="4"/>
    </row>
    <row r="3" spans="1:14" ht="18" x14ac:dyDescent="0.4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4"/>
      <c r="M3" s="61" t="s">
        <v>21</v>
      </c>
      <c r="N3" s="61" t="s">
        <v>22</v>
      </c>
    </row>
    <row r="4" spans="1:14" ht="18.5" thickBot="1" x14ac:dyDescent="0.4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4"/>
      <c r="M4" s="84"/>
      <c r="N4" s="84"/>
    </row>
    <row r="5" spans="1:14" ht="25.5" thickBot="1" x14ac:dyDescent="0.45">
      <c r="A5" s="5">
        <v>1</v>
      </c>
      <c r="B5" s="5" t="s">
        <v>23</v>
      </c>
      <c r="C5" s="5" t="s">
        <v>24</v>
      </c>
      <c r="D5" s="5">
        <v>371747</v>
      </c>
      <c r="E5" s="5">
        <v>233146</v>
      </c>
      <c r="F5" s="5">
        <v>223</v>
      </c>
      <c r="G5" s="5">
        <v>0.2</v>
      </c>
      <c r="H5" s="5">
        <v>30</v>
      </c>
      <c r="I5" s="38">
        <f>M5-G5</f>
        <v>-0.2</v>
      </c>
      <c r="J5" s="38">
        <f>N5-G5</f>
        <v>17.400000000000002</v>
      </c>
      <c r="K5" s="71">
        <v>45770</v>
      </c>
      <c r="L5" s="4"/>
      <c r="M5" s="49"/>
      <c r="N5" s="50">
        <v>17.600000000000001</v>
      </c>
    </row>
    <row r="6" spans="1:14" ht="25.5" thickBot="1" x14ac:dyDescent="0.45">
      <c r="A6" s="5">
        <v>2</v>
      </c>
      <c r="B6" s="5" t="s">
        <v>25</v>
      </c>
      <c r="C6" s="5" t="s">
        <v>24</v>
      </c>
      <c r="D6" s="5">
        <v>371188</v>
      </c>
      <c r="E6" s="5">
        <v>232816</v>
      </c>
      <c r="F6" s="5">
        <v>221</v>
      </c>
      <c r="G6" s="5">
        <v>0.48</v>
      </c>
      <c r="H6" s="5"/>
      <c r="I6" s="38">
        <f>M6-G6</f>
        <v>3.81</v>
      </c>
      <c r="J6" s="38">
        <f>N6-G6</f>
        <v>-0.48</v>
      </c>
      <c r="K6" s="72"/>
      <c r="L6" s="4"/>
      <c r="M6" s="38">
        <v>4.29</v>
      </c>
      <c r="N6" s="46"/>
    </row>
    <row r="7" spans="1:14" ht="38" thickBot="1" x14ac:dyDescent="0.4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4"/>
      <c r="M7" s="80" t="s">
        <v>45</v>
      </c>
      <c r="N7" s="81"/>
    </row>
    <row r="8" spans="1:14" ht="25" x14ac:dyDescent="0.4">
      <c r="A8" s="5">
        <v>4</v>
      </c>
      <c r="B8" s="5" t="s">
        <v>10</v>
      </c>
      <c r="C8" s="5" t="s">
        <v>27</v>
      </c>
      <c r="D8" s="5">
        <v>370602</v>
      </c>
      <c r="E8" s="5">
        <v>232450</v>
      </c>
      <c r="F8" s="5">
        <v>214</v>
      </c>
      <c r="G8" s="5">
        <v>0.5</v>
      </c>
      <c r="H8" s="5"/>
      <c r="I8" s="38">
        <f>M8-G8</f>
        <v>19.670000000000002</v>
      </c>
      <c r="J8" s="38">
        <f>N8-G8</f>
        <v>-0.5</v>
      </c>
      <c r="K8" s="72"/>
      <c r="L8" s="4"/>
      <c r="M8" s="38">
        <v>20.170000000000002</v>
      </c>
      <c r="N8" s="38"/>
    </row>
    <row r="9" spans="1:14" ht="25" x14ac:dyDescent="0.4">
      <c r="A9" s="5">
        <v>5</v>
      </c>
      <c r="B9" s="5" t="s">
        <v>28</v>
      </c>
      <c r="C9" s="5" t="s">
        <v>24</v>
      </c>
      <c r="D9" s="5">
        <v>370992</v>
      </c>
      <c r="E9" s="5">
        <v>234494</v>
      </c>
      <c r="F9" s="5">
        <v>237</v>
      </c>
      <c r="G9" s="5">
        <v>0.17</v>
      </c>
      <c r="H9" s="5">
        <v>38</v>
      </c>
      <c r="I9" s="38">
        <f>M9-G9</f>
        <v>21.63</v>
      </c>
      <c r="J9" s="38">
        <f>N9-G9</f>
        <v>-0.17</v>
      </c>
      <c r="K9" s="72"/>
      <c r="L9" s="4"/>
      <c r="M9" s="38">
        <v>21.8</v>
      </c>
      <c r="N9" s="38"/>
    </row>
    <row r="10" spans="1:14" ht="25" x14ac:dyDescent="0.4">
      <c r="A10" s="5">
        <v>6</v>
      </c>
      <c r="B10" s="5" t="s">
        <v>29</v>
      </c>
      <c r="C10" s="5" t="s">
        <v>27</v>
      </c>
      <c r="D10" s="5">
        <v>371175</v>
      </c>
      <c r="E10" s="5">
        <v>232773</v>
      </c>
      <c r="F10" s="5"/>
      <c r="G10" s="5">
        <v>0.4</v>
      </c>
      <c r="H10" s="5">
        <v>7.95</v>
      </c>
      <c r="I10" s="38">
        <f>M10-G10</f>
        <v>6.52</v>
      </c>
      <c r="J10" s="38">
        <f>N10-G10</f>
        <v>-0.4</v>
      </c>
      <c r="K10" s="72"/>
      <c r="L10" s="4"/>
      <c r="M10" s="38">
        <v>6.92</v>
      </c>
      <c r="N10" s="38"/>
    </row>
    <row r="11" spans="1:14" ht="37.5" x14ac:dyDescent="0.25">
      <c r="A11" s="5">
        <v>7</v>
      </c>
      <c r="B11" s="5" t="s">
        <v>47</v>
      </c>
      <c r="C11" s="5" t="s">
        <v>24</v>
      </c>
      <c r="D11" s="5">
        <v>371948</v>
      </c>
      <c r="E11" s="5">
        <v>233360</v>
      </c>
      <c r="F11" s="5"/>
      <c r="G11" s="5">
        <v>0.2</v>
      </c>
      <c r="H11" s="5"/>
      <c r="I11" s="38">
        <f>M11-G11</f>
        <v>16.82</v>
      </c>
      <c r="J11" s="38">
        <f>N11-G11</f>
        <v>-0.2</v>
      </c>
      <c r="K11" s="72"/>
      <c r="L11" s="5"/>
      <c r="M11" s="38">
        <v>17.02</v>
      </c>
      <c r="N11" s="38"/>
    </row>
    <row r="12" spans="1:14" ht="37.5" x14ac:dyDescent="0.25">
      <c r="A12" s="5">
        <v>8</v>
      </c>
      <c r="B12" s="5" t="s">
        <v>48</v>
      </c>
      <c r="C12" s="5" t="s">
        <v>27</v>
      </c>
      <c r="D12" s="5">
        <v>371994</v>
      </c>
      <c r="E12" s="5">
        <v>233556</v>
      </c>
      <c r="F12" s="5"/>
      <c r="G12" s="5">
        <v>0.94</v>
      </c>
      <c r="H12" s="5"/>
      <c r="I12" s="38">
        <f>M12-G12</f>
        <v>6.33</v>
      </c>
      <c r="J12" s="38">
        <f>N12-G12</f>
        <v>-0.94</v>
      </c>
      <c r="K12" s="73"/>
      <c r="L12" s="5"/>
      <c r="M12" s="38">
        <v>7.27</v>
      </c>
      <c r="N12" s="38"/>
    </row>
  </sheetData>
  <mergeCells count="17">
    <mergeCell ref="J3:J4"/>
    <mergeCell ref="K3:K4"/>
    <mergeCell ref="M3:M4"/>
    <mergeCell ref="N3:N4"/>
    <mergeCell ref="K5:K12"/>
    <mergeCell ref="I7:J7"/>
    <mergeCell ref="M7:N7"/>
    <mergeCell ref="A1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I11"/>
  <sheetViews>
    <sheetView zoomScale="90" zoomScaleNormal="90" workbookViewId="0">
      <pane xSplit="1" topLeftCell="DY1" activePane="topRight" state="frozen"/>
      <selection pane="topRight" activeCell="EA3" sqref="EA3:EA10"/>
    </sheetView>
  </sheetViews>
  <sheetFormatPr baseColWidth="10" defaultColWidth="9.1796875" defaultRowHeight="12.5" x14ac:dyDescent="0.25"/>
  <cols>
    <col min="1" max="1" width="31.1796875" customWidth="1"/>
    <col min="2" max="4" width="11.453125" customWidth="1"/>
    <col min="5" max="5" width="13" customWidth="1"/>
    <col min="6" max="6" width="11.81640625" customWidth="1"/>
    <col min="7" max="256" width="11.453125" customWidth="1"/>
  </cols>
  <sheetData>
    <row r="1" spans="1:139" ht="29.25" customHeight="1" x14ac:dyDescent="0.25">
      <c r="A1" s="90" t="s">
        <v>31</v>
      </c>
      <c r="B1" s="91"/>
      <c r="C1" s="91"/>
      <c r="D1" s="91"/>
      <c r="E1" s="91"/>
      <c r="F1" s="91"/>
      <c r="G1" s="92"/>
      <c r="H1" s="94">
        <v>2015</v>
      </c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89">
        <v>2016</v>
      </c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8">
        <v>2017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7">
        <v>2018</v>
      </c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93">
        <v>2019</v>
      </c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6">
        <v>2020</v>
      </c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5">
        <v>2021</v>
      </c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4">
        <v>2022</v>
      </c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89">
        <v>2023</v>
      </c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8">
        <v>2024</v>
      </c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7">
        <v>2025</v>
      </c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</row>
    <row r="2" spans="1:139" ht="26" x14ac:dyDescent="0.25">
      <c r="A2" s="17" t="s">
        <v>32</v>
      </c>
      <c r="B2" s="17" t="s">
        <v>33</v>
      </c>
      <c r="C2" s="17" t="s">
        <v>34</v>
      </c>
      <c r="D2" s="17" t="s">
        <v>35</v>
      </c>
      <c r="E2" s="17" t="s">
        <v>36</v>
      </c>
      <c r="F2" s="17" t="s">
        <v>37</v>
      </c>
      <c r="G2" s="17" t="s">
        <v>38</v>
      </c>
      <c r="H2" s="19">
        <v>42005</v>
      </c>
      <c r="I2" s="19">
        <v>42036</v>
      </c>
      <c r="J2" s="19">
        <v>42064</v>
      </c>
      <c r="K2" s="19">
        <v>42095</v>
      </c>
      <c r="L2" s="19">
        <v>42125</v>
      </c>
      <c r="M2" s="19">
        <v>42156</v>
      </c>
      <c r="N2" s="19">
        <v>42186</v>
      </c>
      <c r="O2" s="19">
        <v>42217</v>
      </c>
      <c r="P2" s="19">
        <v>42248</v>
      </c>
      <c r="Q2" s="19">
        <v>42278</v>
      </c>
      <c r="R2" s="19">
        <v>42309</v>
      </c>
      <c r="S2" s="19">
        <v>42339</v>
      </c>
      <c r="T2" s="18">
        <v>42370</v>
      </c>
      <c r="U2" s="18">
        <v>42401</v>
      </c>
      <c r="V2" s="18">
        <v>42430</v>
      </c>
      <c r="W2" s="18">
        <v>42461</v>
      </c>
      <c r="X2" s="18">
        <v>42491</v>
      </c>
      <c r="Y2" s="18">
        <v>42522</v>
      </c>
      <c r="Z2" s="18">
        <v>42552</v>
      </c>
      <c r="AA2" s="18">
        <v>42583</v>
      </c>
      <c r="AB2" s="18">
        <v>42614</v>
      </c>
      <c r="AC2" s="18">
        <v>42644</v>
      </c>
      <c r="AD2" s="18">
        <v>42675</v>
      </c>
      <c r="AE2" s="18">
        <v>42705</v>
      </c>
      <c r="AF2" s="31">
        <v>42736</v>
      </c>
      <c r="AG2" s="31">
        <v>42767</v>
      </c>
      <c r="AH2" s="31">
        <v>42795</v>
      </c>
      <c r="AI2" s="31">
        <v>42826</v>
      </c>
      <c r="AJ2" s="31">
        <v>42856</v>
      </c>
      <c r="AK2" s="31">
        <v>42887</v>
      </c>
      <c r="AL2" s="31">
        <v>42917</v>
      </c>
      <c r="AM2" s="31">
        <v>42948</v>
      </c>
      <c r="AN2" s="31">
        <v>42979</v>
      </c>
      <c r="AO2" s="31">
        <v>43009</v>
      </c>
      <c r="AP2" s="31">
        <v>43040</v>
      </c>
      <c r="AQ2" s="31">
        <v>43070</v>
      </c>
      <c r="AR2" s="32">
        <v>43101</v>
      </c>
      <c r="AS2" s="32">
        <v>43132</v>
      </c>
      <c r="AT2" s="32">
        <v>43160</v>
      </c>
      <c r="AU2" s="32">
        <v>43191</v>
      </c>
      <c r="AV2" s="32">
        <v>43221</v>
      </c>
      <c r="AW2" s="32">
        <v>43252</v>
      </c>
      <c r="AX2" s="32">
        <v>43282</v>
      </c>
      <c r="AY2" s="32">
        <v>43313</v>
      </c>
      <c r="AZ2" s="32">
        <v>43344</v>
      </c>
      <c r="BA2" s="32">
        <v>43374</v>
      </c>
      <c r="BB2" s="32">
        <v>43405</v>
      </c>
      <c r="BC2" s="32">
        <v>43435</v>
      </c>
      <c r="BD2" s="36">
        <v>43466</v>
      </c>
      <c r="BE2" s="36">
        <v>43497</v>
      </c>
      <c r="BF2" s="36">
        <v>43525</v>
      </c>
      <c r="BG2" s="36">
        <v>43556</v>
      </c>
      <c r="BH2" s="36">
        <v>43586</v>
      </c>
      <c r="BI2" s="36">
        <v>43617</v>
      </c>
      <c r="BJ2" s="36">
        <v>43647</v>
      </c>
      <c r="BK2" s="36">
        <v>43678</v>
      </c>
      <c r="BL2" s="36">
        <v>43709</v>
      </c>
      <c r="BM2" s="36">
        <v>43739</v>
      </c>
      <c r="BN2" s="36">
        <v>43770</v>
      </c>
      <c r="BO2" s="36">
        <v>43800</v>
      </c>
      <c r="BP2" s="39">
        <v>43831</v>
      </c>
      <c r="BQ2" s="39">
        <v>43862</v>
      </c>
      <c r="BR2" s="39">
        <v>43891</v>
      </c>
      <c r="BS2" s="39">
        <v>43922</v>
      </c>
      <c r="BT2" s="39">
        <v>43952</v>
      </c>
      <c r="BU2" s="39">
        <v>43983</v>
      </c>
      <c r="BV2" s="39">
        <v>44013</v>
      </c>
      <c r="BW2" s="39">
        <v>44044</v>
      </c>
      <c r="BX2" s="39">
        <v>44075</v>
      </c>
      <c r="BY2" s="39">
        <v>44105</v>
      </c>
      <c r="BZ2" s="39">
        <v>44136</v>
      </c>
      <c r="CA2" s="39">
        <v>44166</v>
      </c>
      <c r="CB2" s="42">
        <v>44197</v>
      </c>
      <c r="CC2" s="42">
        <v>44228</v>
      </c>
      <c r="CD2" s="42">
        <v>44256</v>
      </c>
      <c r="CE2" s="42">
        <v>44287</v>
      </c>
      <c r="CF2" s="42">
        <v>44317</v>
      </c>
      <c r="CG2" s="42">
        <v>44348</v>
      </c>
      <c r="CH2" s="42">
        <v>44378</v>
      </c>
      <c r="CI2" s="42">
        <v>44409</v>
      </c>
      <c r="CJ2" s="42">
        <v>44440</v>
      </c>
      <c r="CK2" s="42">
        <v>44470</v>
      </c>
      <c r="CL2" s="42">
        <v>44501</v>
      </c>
      <c r="CM2" s="42">
        <v>44531</v>
      </c>
      <c r="CN2" s="19">
        <v>44562</v>
      </c>
      <c r="CO2" s="19">
        <v>44593</v>
      </c>
      <c r="CP2" s="19">
        <v>44621</v>
      </c>
      <c r="CQ2" s="19">
        <v>44652</v>
      </c>
      <c r="CR2" s="19">
        <v>44682</v>
      </c>
      <c r="CS2" s="19">
        <v>44713</v>
      </c>
      <c r="CT2" s="19">
        <v>44743</v>
      </c>
      <c r="CU2" s="19">
        <v>44774</v>
      </c>
      <c r="CV2" s="19">
        <v>44805</v>
      </c>
      <c r="CW2" s="19">
        <v>44835</v>
      </c>
      <c r="CX2" s="19">
        <v>44866</v>
      </c>
      <c r="CY2" s="19">
        <v>44896</v>
      </c>
      <c r="CZ2" s="18">
        <v>44927</v>
      </c>
      <c r="DA2" s="18">
        <v>44958</v>
      </c>
      <c r="DB2" s="18">
        <v>44986</v>
      </c>
      <c r="DC2" s="18">
        <v>45017</v>
      </c>
      <c r="DD2" s="18">
        <v>45047</v>
      </c>
      <c r="DE2" s="18">
        <v>45078</v>
      </c>
      <c r="DF2" s="18">
        <v>45108</v>
      </c>
      <c r="DG2" s="18">
        <v>45139</v>
      </c>
      <c r="DH2" s="18">
        <v>45170</v>
      </c>
      <c r="DI2" s="18">
        <v>45200</v>
      </c>
      <c r="DJ2" s="18">
        <v>45231</v>
      </c>
      <c r="DK2" s="18">
        <v>45261</v>
      </c>
      <c r="DL2" s="31">
        <v>45292</v>
      </c>
      <c r="DM2" s="31">
        <v>45323</v>
      </c>
      <c r="DN2" s="31">
        <v>45352</v>
      </c>
      <c r="DO2" s="31">
        <v>45383</v>
      </c>
      <c r="DP2" s="31">
        <v>45413</v>
      </c>
      <c r="DQ2" s="31">
        <v>45444</v>
      </c>
      <c r="DR2" s="31">
        <v>45474</v>
      </c>
      <c r="DS2" s="31">
        <v>45505</v>
      </c>
      <c r="DT2" s="31">
        <v>45536</v>
      </c>
      <c r="DU2" s="31">
        <v>45566</v>
      </c>
      <c r="DV2" s="31">
        <v>45597</v>
      </c>
      <c r="DW2" s="31">
        <v>45627</v>
      </c>
      <c r="DX2" s="32">
        <v>45658</v>
      </c>
      <c r="DY2" s="32">
        <v>45689</v>
      </c>
      <c r="DZ2" s="32">
        <v>45717</v>
      </c>
      <c r="EA2" s="32">
        <v>45748</v>
      </c>
      <c r="EB2" s="32">
        <v>45778</v>
      </c>
      <c r="EC2" s="32">
        <v>45809</v>
      </c>
      <c r="ED2" s="32">
        <v>45839</v>
      </c>
      <c r="EE2" s="32">
        <v>45870</v>
      </c>
      <c r="EF2" s="32">
        <v>45901</v>
      </c>
      <c r="EG2" s="32">
        <v>45931</v>
      </c>
      <c r="EH2" s="32">
        <v>45962</v>
      </c>
      <c r="EI2" s="32">
        <v>45992</v>
      </c>
    </row>
    <row r="3" spans="1:139" ht="27.75" customHeight="1" x14ac:dyDescent="0.25">
      <c r="A3" s="5" t="s">
        <v>23</v>
      </c>
      <c r="B3" s="5" t="s">
        <v>24</v>
      </c>
      <c r="C3" s="5">
        <v>371747</v>
      </c>
      <c r="D3" s="5">
        <v>233146</v>
      </c>
      <c r="E3" s="5">
        <v>223</v>
      </c>
      <c r="F3" s="5">
        <v>30</v>
      </c>
      <c r="G3" s="5">
        <v>0.2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>
        <f>IF('Enero 2016'!I4&gt;'Enero 2016'!J4,'Enero 2016'!I4,'Enero 2016'!J4)</f>
        <v>12.780000000000001</v>
      </c>
      <c r="U3" s="20">
        <f>IF('Febrero 2016'!I4&gt;'Febrero 2016'!J4,'Febrero 2016'!I4,'Febrero 2016'!J4)</f>
        <v>3.4299999999999997</v>
      </c>
      <c r="V3" s="20">
        <f>IF('Marzo 2016'!I5&gt;'Marzo 2016'!J5,'Marzo 2016'!I5,'Marzo 2016'!J5)</f>
        <v>14.440000000000001</v>
      </c>
      <c r="W3" s="20">
        <f>IF('Abril 2016'!I5&gt;'Abril 2016'!J5,'Abril 2016'!I5,'Abril 2016'!J5)</f>
        <v>15.14</v>
      </c>
      <c r="X3" s="20">
        <f>IF('Mayo 2016'!I5&gt;'Mayo 2016'!J5,'Mayo 2016'!I5,'Mayo 2016'!J5)</f>
        <v>14.110000000000001</v>
      </c>
      <c r="Y3" s="20">
        <f>IF('Junio 2016'!I5&gt;'Junio 2016'!J5,'Junio 2016'!I5,'Junio 2016'!J5)</f>
        <v>14.540000000000001</v>
      </c>
      <c r="Z3" s="33">
        <f>IF('Julio 2016'!I5&gt;'Julio 2016'!J5,'Julio 2016'!I5,'Julio 2016'!J5)</f>
        <v>15.270000000000001</v>
      </c>
      <c r="AA3" s="20">
        <f>IF('Agosto 2016'!I5&gt;'Agosto 2016'!J5,'Agosto 2016'!I5,'Agosto 2016'!J5)</f>
        <v>12.74</v>
      </c>
      <c r="AB3" s="33">
        <f>IF('Setiembre 2016'!I5&gt;'Setiembre 2016'!J5,'Setiembre 2016'!I5,'Setiembre 2016'!J5)</f>
        <v>13.75</v>
      </c>
      <c r="AC3" s="20">
        <f>IF('Octubre 2016'!J5&gt;'Octubre 2016'!I5,'Octubre 2016'!J5,'Octubre 2016'!I5)</f>
        <v>13.280000000000001</v>
      </c>
      <c r="AD3" s="20"/>
      <c r="AE3" s="20">
        <f>IF('Diciembre 2016'!J5&gt;'Diciembre 2016'!I5,'Diciembre 2016'!J5,'Diciembre 2016'!I5)</f>
        <v>13.88</v>
      </c>
      <c r="AF3" s="20"/>
      <c r="AG3" s="33">
        <f>IF('Febrero 2017'!I5&gt;'Febrero 2017'!J5,'Febrero 2017'!I5,'Febrero 2017'!J5)</f>
        <v>14.89</v>
      </c>
      <c r="AH3" s="33">
        <f>IF('Marzo 2017'!I5&gt;'Marzo 2017'!J5,'Marzo 2017'!I5,'Marzo 2017'!J5)</f>
        <v>19.13</v>
      </c>
      <c r="AJ3" s="33">
        <f>IF('Mayo 2017'!I5&gt;'Mayo 2017'!J5,'Mayo 2017'!I5,'Mayo 2017'!J5)</f>
        <v>16.71</v>
      </c>
      <c r="AK3" s="33">
        <f>IF('Junio 2017'!I5&gt;'Junio 2017'!J5,'Junio 2017'!I5,'Junio 2017'!J5)</f>
        <v>13.770000000000001</v>
      </c>
      <c r="AL3" s="33">
        <f>IF('Julio 2017'!I5&gt;'Julio 2017'!J5,'Julio 2017'!I5,'Julio 2017'!J5)</f>
        <v>13.4</v>
      </c>
      <c r="AM3" s="33">
        <f>IF('Agosto 2017'!I5&gt;'Agosto 2017'!J5,'Agosto 2017'!I5,'Agosto 2017'!J5)</f>
        <v>13.55</v>
      </c>
      <c r="AN3" s="33">
        <f>IF('Setiembre 2017'!I5&gt;'Setiembre 2017'!J5,'Setiembre 2017'!I5,'Setiembre 2017'!J5)</f>
        <v>12.860000000000001</v>
      </c>
      <c r="AO3">
        <f>IF('Octubre 2017'!J5&gt;'Octubre 2017'!I5,'Octubre 2017'!J5,'Octubre 2017'!I5)</f>
        <v>11.190000000000001</v>
      </c>
      <c r="AP3">
        <f>IF('Noviembre 2017'!I5&gt;'Noviembre 2017'!J5,'Noviembre 2017'!I5,'Noviembre 2017'!J5)</f>
        <v>11.540000000000001</v>
      </c>
      <c r="AQ3">
        <f>IF('Diciembre 2017'!J5&gt;'Diciembre 2017'!I5,'Diciembre 2017'!J5,'Diciembre 2017'!I5)</f>
        <v>11.810000000000002</v>
      </c>
      <c r="AR3" s="33">
        <f>IF('Enero 2018'!I5&gt;'Enero 2018'!J5,'Enero 2018'!I5,'Enero 2018'!J5)</f>
        <v>14.56</v>
      </c>
      <c r="AS3" s="33">
        <f>IF('Febrero 2018'!I5&gt;'Febrero 2018'!J5,'Febrero 2018'!I5,'Febrero 2018'!J5)</f>
        <v>15.57</v>
      </c>
      <c r="AT3" s="33"/>
      <c r="AU3">
        <f>IF('Abril 2018'!I5&gt;'Abril 2018'!J5,'Abril 2018'!I5,'Abril 2018'!J5)</f>
        <v>17.330000000000002</v>
      </c>
      <c r="AV3" s="33">
        <f>IF('Mayo 2018'!I5&gt;'Mayo 2018'!J5,'Mayo 2018'!I5,'Mayo 2018'!J5)</f>
        <v>19.690000000000001</v>
      </c>
      <c r="AX3">
        <f>IF('Julio 2018'!I5&gt;'Julio 2018'!J5,'Julio 2018'!I5,'Julio 2018'!J5)</f>
        <v>14.13</v>
      </c>
      <c r="BD3" s="33">
        <f>IF('Enero 2019'!I5&gt;'Enero 2019'!J5,'Enero 2019'!I5,'Enero 2019'!J5)</f>
        <v>14.8</v>
      </c>
      <c r="BE3">
        <f>IF('Febrero 2019'!I5&gt;'Febrero 2019'!J5,'Febrero 2019'!I5,'Febrero 2019'!J5)</f>
        <v>15.47</v>
      </c>
      <c r="BF3" s="33">
        <f>IF('Marzo 2019'!I5&gt;'Marzo 2019'!J5,'Marzo 2019'!I5,'Marzo 2019'!J5)</f>
        <v>16.91</v>
      </c>
      <c r="BG3" s="33">
        <f>IF('Abril 2019'!I5&gt;'Abril 2019'!J5,'Abril 2019'!I5,'Abril 2019'!J5)</f>
        <v>18.57</v>
      </c>
      <c r="BH3">
        <f>IF('Mayo 2019'!I5&gt;'Mayo 2019'!J5,'Mayo 2019'!I5,'Mayo 2019'!J5)</f>
        <v>16.400000000000002</v>
      </c>
      <c r="BI3" s="33">
        <f>IF('Junio 2019'!I5&gt;'Junio 2019'!J5,'Junio 2019'!I5,'Junio 2019'!J5)</f>
        <v>19.060000000000002</v>
      </c>
      <c r="BJ3">
        <f>IF('Julio 2019'!I5&gt;'Julio 2019'!J5,'Julio 2019'!I5,'Julio 2019'!J5)</f>
        <v>16.3</v>
      </c>
      <c r="BK3">
        <f>IF('Agosto 2019'!I5&gt;'Agosto 2019'!J5,'Agosto 2019'!I5,'Agosto 2019'!J5)</f>
        <v>15.030000000000001</v>
      </c>
      <c r="BL3">
        <f>IF('Setiembre 2019'!I5&gt;'Setiembre 2019'!J5,'Setiembre 2019'!I5,'Setiembre 2019'!J5)</f>
        <v>14.08</v>
      </c>
      <c r="BM3" s="33">
        <f>IF('Octubre 2019'!I5&gt;'Octubre 2019'!J5,'Octubre 2019'!I5,'Octubre 2019'!J5)</f>
        <v>13.370000000000001</v>
      </c>
      <c r="BN3">
        <f>IF('Noviembre 2019'!I5&gt;'Noviembre 2019'!J5,'Noviembre 2019'!I5,'Noviembre 2019'!J5)</f>
        <v>10.91</v>
      </c>
      <c r="BO3">
        <f>IF('Diciembre 2019'!I5&gt;'Diciembre 2019'!J5,'Diciembre 2019'!I5,'Diciembre 2019'!J5)</f>
        <v>12.030000000000001</v>
      </c>
      <c r="BP3">
        <f>IF('Enero 2020'!I5&gt;'Enero 2020'!J5,'Enero 2020'!I5,'Enero 2020'!J5)</f>
        <v>15.06</v>
      </c>
      <c r="BQ3">
        <f>IF('Febrero 2020'!I5&gt;'Febrero 2020'!J5,'Febrero 2020'!I5,'Febrero 2020'!J5)</f>
        <v>27.85</v>
      </c>
      <c r="BR3">
        <f>IF('Marzo 2020'!I5&gt;'Marzo 2020'!J5,'Marzo 2020'!I5,'Marzo 2020'!J5)</f>
        <v>17.28</v>
      </c>
      <c r="BS3">
        <f>IF('Abril 2020'!I5&gt;'Abril 2020'!J5,'Abril 2020'!I5,'Abril 2020'!J5)</f>
        <v>11.440000000000001</v>
      </c>
      <c r="BT3">
        <f>IF('Mayo 2020'!I5&gt;'Mayo 2020'!J5,'Mayo 2020'!I5,'Mayo 2020'!J5)</f>
        <v>20.79</v>
      </c>
      <c r="BU3">
        <f>IF('Junio 2020'!I5&gt;'Junio 2020'!J5,'Junio 2020'!I5,'Junio 2020'!J5)</f>
        <v>20.05</v>
      </c>
      <c r="BV3">
        <f>IF('Julio 2020'!I5&gt;'Julio 2020'!J5,'Julio 2020'!I5,'Julio 2020'!J5)</f>
        <v>13.81</v>
      </c>
      <c r="BW3">
        <f>IF('Agosto 2020'!I5&gt;'Agosto 2020'!J5,'Agosto 2020'!I5,'Agosto 2020'!J5)</f>
        <v>14.97</v>
      </c>
      <c r="BX3">
        <f>IF('Setiembre 2020'!I5&gt;'Setiembre 2020'!J5,'Setiembre 2020'!I5,'Setiembre 2020'!J5)</f>
        <v>11.530000000000001</v>
      </c>
      <c r="BY3">
        <f>IF('Octubre 2020'!I5&gt;'Octubre 2020'!J5,'Octubre 2020'!I5,'Octubre 2020'!J5)</f>
        <v>22.240000000000002</v>
      </c>
      <c r="BZ3">
        <f>IF('Noviembre 2020'!I5&gt;'Noviembre 2020'!J5,'Noviembre 2020'!I5,'Noviembre 2020'!J5)</f>
        <v>10.860000000000001</v>
      </c>
      <c r="CA3">
        <f>IF('Diciembre 2020'!I5&gt;'Diciembre 2020'!J5,'Diciembre 2020'!I5,'Diciembre 2020'!J5)</f>
        <v>11.430000000000001</v>
      </c>
      <c r="CB3">
        <f>IF('Enero 2021'!I5&gt;'Enero 2021'!J5,'Enero 2021'!I5,'Enero 2021'!J5)</f>
        <v>14.4</v>
      </c>
      <c r="CC3">
        <f>IF('Febrero 2021'!I5&gt;'Febrero 2021'!J5,'Febrero 2021'!I5,'Febrero 2021'!J5)</f>
        <v>12.860000000000001</v>
      </c>
      <c r="CD3">
        <f>IF('Marzo 2021'!I5&gt;'Marzo 2021'!J5,'Marzo 2021'!I5,'Marzo 2021'!J5)</f>
        <v>12.64</v>
      </c>
      <c r="CE3">
        <f>IF('Abril 2021 '!I5&gt;'Abril 2021 '!J5,'Abril 2021 '!I5,'Abril 2021 '!J5)</f>
        <v>16.93</v>
      </c>
      <c r="CF3">
        <f>IF('Mayo 2021'!I5&gt;'Mayo 2021'!J5,'Mayo 2021'!I5,'Mayo 2021'!J5)</f>
        <v>18.53</v>
      </c>
      <c r="CG3">
        <f>IF('Junio 2021'!I5&gt;'Junio 2021'!J5,'Junio 2021'!I5,'Junio 2021'!J5)</f>
        <v>15.58</v>
      </c>
      <c r="CH3">
        <f>IF('Julio 2021'!I5&gt;'Julio 2021'!J5,'Julio 2021'!I5,'Julio 2021'!J5)</f>
        <v>15.020000000000001</v>
      </c>
      <c r="CI3">
        <f>IF('Agosto 2021'!I5&gt;'Agosto 2021'!J5,'Agosto 2021'!I5,'Agosto 2021'!J5)</f>
        <v>12.49</v>
      </c>
      <c r="CJ3">
        <f>IF('Setiembre 2021'!I5&gt;'Setiembre 2021'!J5,'Setiembre 2021'!I5,'Setiembre 2021'!J5)</f>
        <v>11.65</v>
      </c>
      <c r="CK3">
        <f>IF('Octubre 2021'!I5&gt;'Octubre 2021'!J5,'Octubre 2021'!I5,'Octubre 2021'!J5)</f>
        <v>13.620000000000001</v>
      </c>
      <c r="CL3">
        <f>IF('Noviembre 2021'!I5&gt;'Noviembre 2021'!J5,'Noviembre 2021'!I5,'Noviembre 2021'!J5)</f>
        <v>11.82</v>
      </c>
      <c r="CM3">
        <f>IF('Diciembre 2021'!I5&gt;'Diciembre 2021'!J5,'Diciembre 2021'!I5,'Diciembre 2021'!J5)</f>
        <v>13.620000000000001</v>
      </c>
      <c r="CN3">
        <f>IF('Enero 2022'!I5&gt;'Enero 2022'!J5,'Enero 2022'!I5,'Enero 2022'!J5)</f>
        <v>15.21</v>
      </c>
      <c r="CO3">
        <f>IF('Febrero 2022'!I5&gt;'Febrero 2022'!J5,'Febrero 2022'!I5,'Febrero 2022'!J5)</f>
        <v>15.86</v>
      </c>
      <c r="CP3">
        <f>IF('Marzo 2022'!I5&gt;'Marzo 2022'!J5,'Marzo 2022'!I5,'Marzo 2022'!J5)</f>
        <v>14.72</v>
      </c>
      <c r="CQ3">
        <f>IF('Abril 2022'!I5&gt;'Abril 2022'!J5,'Abril 2022'!I5,'Abril 2022'!J5)</f>
        <v>15.58</v>
      </c>
      <c r="CR3">
        <f>IF('Mayo 2022'!I5&gt;'Mayo 2022'!J5,'Mayo 2022'!I5,'Mayo 2022'!J5)</f>
        <v>17.7</v>
      </c>
      <c r="CS3">
        <f>IF('Junio 2022'!I5&gt;'Junio 2022'!J5,'Junio 2022'!I5,'Junio 2022'!J5)</f>
        <v>11.770000000000001</v>
      </c>
      <c r="CT3">
        <f>IF('Julio 2022'!I5&gt;'Julio 2022'!J5,'Julio 2022'!I5,'Julio 2022'!J5)</f>
        <v>13.350000000000001</v>
      </c>
      <c r="CU3">
        <f>IF('Agosto 2022'!I5&gt;'Agosto 2022'!J5,'Agosto 2022'!I5,'Agosto 2022'!J5)</f>
        <v>11.42</v>
      </c>
      <c r="CV3">
        <f>IF('Setiembre 2022'!I5&gt;'Setiembre 2022'!J5,'Setiembre 2022'!I5,'Setiembre 2022'!J5)</f>
        <v>11.450000000000001</v>
      </c>
      <c r="CW3">
        <f>IF('Octubre 2022'!I5&gt;'Octubre 2022'!J5,'Octubre 2022'!I5,'Octubre 2022'!J5)</f>
        <v>11.34</v>
      </c>
      <c r="CX3">
        <f>IF('Noviembre 2022'!I5&gt;'Noviembre 2022'!J5,'Noviembre 2022'!I5,'Noviembre 2022'!J5)</f>
        <v>11</v>
      </c>
      <c r="CY3">
        <f>IF('Diciembre 2022'!I5&gt;'Diciembre 2022'!J5,'Diciembre 2022'!I5,'Diciembre 2022'!J5)</f>
        <v>14.280000000000001</v>
      </c>
      <c r="CZ3">
        <f>IF('Enero 2023'!I5&gt;'Enero 2023'!J5,'Enero 2023'!I5,'Enero 2023'!J5)</f>
        <v>14.930000000000001</v>
      </c>
      <c r="DA3">
        <f>IF('Febrero 2023'!I5&gt;'Febrero 2023'!J5,'Febrero 2023'!I5,'Febrero 2023'!J5)</f>
        <v>15.8</v>
      </c>
      <c r="DB3">
        <f>IF('Marzo 2023'!I5&gt;'Marzo 2023'!J5,'Marzo 2023'!I5,'Marzo 2023'!J5)</f>
        <v>14.31</v>
      </c>
      <c r="DC3">
        <f>IF('Abril 2023'!I5&gt;'Abril 2023'!J5,'Abril 2023'!I5,'Abril 2023'!J5)</f>
        <v>17.78</v>
      </c>
      <c r="DD3">
        <f>IF('Mayo 2023'!I5&gt;'Mayo 2023'!J5,'Mayo 2023'!I5,'Mayo 2023'!J5)</f>
        <v>19.87</v>
      </c>
      <c r="DF3">
        <f>IF('Julio 2023'!I5&gt;'Julio 2023'!J5,'Julio 2023'!I5,'Julio 2023'!J5)</f>
        <v>17.970000000000002</v>
      </c>
      <c r="DG3">
        <f>IF('Agosto 2023'!I5&gt;'Agosto 2023'!J5,'Agosto 2023'!I5,'Agosto 2023'!J5)</f>
        <v>14.74</v>
      </c>
      <c r="DH3">
        <f>IF('Setiembre 2023'!I5&gt;'Setiembre 2023'!J5,'Setiembre 2023'!I5,'Setiembre 2023'!J5)</f>
        <v>15.64</v>
      </c>
      <c r="DI3">
        <f>IF('Octubre 2023'!I5&gt;'Octubre 2023'!J5,'Octubre 2023'!I5,'Octubre 2023'!J5)</f>
        <v>11.850000000000001</v>
      </c>
      <c r="DJ3">
        <f>IF('Noviembre 2023'!I5&gt;'Noviembre 2023'!J5,'Noviembre 2023'!I5,'Noviembre 2023'!J5)</f>
        <v>11.870000000000001</v>
      </c>
      <c r="DK3">
        <f>IF('Diciembre 2023'!I5&gt;'Diciembre 2023'!J5,'Diciembre 2023'!I5,'Diciembre 2023'!J5)</f>
        <v>14.3</v>
      </c>
      <c r="DL3">
        <f>IF('Enero 2024'!I5&gt;'Enero 2024'!J5,'Enero 2024'!I5,'Enero 2024'!J5)</f>
        <v>14.47</v>
      </c>
      <c r="DM3">
        <f>IF('Febrero 2024'!I5&gt;'Febrero 2024'!J5,'Febrero 2024'!I5,'Febrero 2024'!J5)</f>
        <v>13.110000000000001</v>
      </c>
      <c r="DN3">
        <f>IF('Marzo 2024'!I5&gt;'Marzo 2024'!J5,'Marzo 2024'!I5,'Marzo 2024'!J5)</f>
        <v>13.110000000000001</v>
      </c>
      <c r="DO3">
        <f>IF('Abril 2024'!I5&gt;'Abril 2024'!J5,'Abril 2024'!I5,'Abril 2024'!J5)</f>
        <v>17.8</v>
      </c>
      <c r="DP3">
        <f>IF('Mayo 2024'!I5&gt;'Mayo 2024'!J5,'Mayo 2024'!I5,'Mayo 2024'!J5)</f>
        <v>15.93</v>
      </c>
      <c r="DQ3">
        <f>IF('Junio 2024'!I5&gt;'Junio 2024'!J5,'Junio 2024'!I5,'Junio 2024'!J5)</f>
        <v>14.16</v>
      </c>
      <c r="DR3">
        <f>IF('Julio 2024'!I5&gt;'Julio 2024'!J5,'Julio 2024'!I5,'Julio 2024'!J5)</f>
        <v>11.940000000000001</v>
      </c>
      <c r="DS3">
        <f>IF('Agosto 2024'!I5&gt;'Agosto 2024'!J5,'Agosto 2024'!I5,'Agosto 2024'!J5)</f>
        <v>11.57</v>
      </c>
      <c r="DT3">
        <f>IF('Setiembre 2024'!I5&gt;'Setiembre 2024'!J5,'Setiembre 2024'!I5,'Setiembre 2024'!J5)</f>
        <v>13.9</v>
      </c>
      <c r="DV3">
        <f>IF('Noviembre 2024'!I5&gt;'Noviembre 2024'!J5,'Noviembre 2024'!I5,'Noviembre 2024'!J5)</f>
        <v>13.46</v>
      </c>
      <c r="DW3">
        <f>IF('Diciembre 2024'!I5&gt;'Diciembre 2024'!J5,'Diciembre 2024'!I5,'Diciembre 2024'!J5)</f>
        <v>11.64</v>
      </c>
      <c r="DX3">
        <f>IF('Enero 2025'!I5&gt;'Enero 2025'!J5,'Enero 2025'!I5,'Enero 2025'!J5)</f>
        <v>12.440000000000001</v>
      </c>
      <c r="DY3">
        <f>IF('Febrero 2025'!I5&gt;'Febrero 2025'!J5,'Febrero 2025'!I5,'Febrero 2025'!J5)</f>
        <v>15.360000000000001</v>
      </c>
      <c r="DZ3">
        <f>IF('Marzo 2025'!I5&gt;'Marzo 2025'!J5,'Marzo 2025'!I5,'Marzo 2025'!J5)</f>
        <v>16.190000000000001</v>
      </c>
      <c r="EA3">
        <f>IF('Abril 2025'!I5&gt;'Abril 2025'!J5,'Abril 2025'!I5,'Abril 2025'!J5)</f>
        <v>17.400000000000002</v>
      </c>
    </row>
    <row r="4" spans="1:139" ht="27.75" customHeight="1" x14ac:dyDescent="0.25">
      <c r="A4" s="5" t="s">
        <v>25</v>
      </c>
      <c r="B4" s="5" t="s">
        <v>24</v>
      </c>
      <c r="C4" s="5">
        <v>371188</v>
      </c>
      <c r="D4" s="5">
        <v>232816</v>
      </c>
      <c r="E4" s="5">
        <v>221</v>
      </c>
      <c r="F4" s="5"/>
      <c r="G4" s="5">
        <v>0.48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>
        <f>IF('Enero 2016'!I5&gt;'Enero 2016'!J5,'Enero 2016'!I5,'Enero 2016'!J5)</f>
        <v>2.85</v>
      </c>
      <c r="U4" s="20"/>
      <c r="V4" s="20">
        <f>IF('Marzo 2016'!I6&gt;'Marzo 2016'!J6,'Marzo 2016'!I6,'Marzo 2016'!J6)</f>
        <v>3.97</v>
      </c>
      <c r="W4" s="20"/>
      <c r="X4" s="20">
        <f>IF('Mayo 2016'!I6&gt;'Mayo 2016'!J6,'Mayo 2016'!I6,'Mayo 2016'!J6)</f>
        <v>4.75</v>
      </c>
      <c r="Y4" s="20">
        <f>IF('Junio 2016'!I6&gt;'Junio 2016'!J6,'Junio 2016'!I6,'Junio 2016'!J6)</f>
        <v>3.7899999999999996</v>
      </c>
      <c r="Z4" s="20">
        <f>IF('Julio 2016'!I6&gt;'Julio 2016'!J6,'Julio 2016'!I6,'Julio 2016'!J6)</f>
        <v>2.99</v>
      </c>
      <c r="AA4" s="20">
        <f>IF('Agosto 2016'!I6&gt;'Agosto 2016'!J6,'Agosto 2016'!I6,'Agosto 2016'!J6)</f>
        <v>2.56</v>
      </c>
      <c r="AB4" s="20">
        <f>IF('Setiembre 2016'!I6&gt;'Setiembre 2016'!J6,'Setiembre 2016'!I6,'Setiembre 2016'!J6)</f>
        <v>1.8599999999999999</v>
      </c>
      <c r="AC4" s="20">
        <f>IF('Octubre 2016'!J6&gt;'Octubre 2016'!I6,'Octubre 2016'!J6,'Octubre 2016'!I6)</f>
        <v>1.62</v>
      </c>
      <c r="AD4" s="20"/>
      <c r="AE4" s="20">
        <f>IF('Diciembre 2016'!J6&gt;'Diciembre 2016'!I6,'Diciembre 2016'!J6,'Diciembre 2016'!I6)</f>
        <v>1.8599999999999999</v>
      </c>
      <c r="AG4" s="20">
        <f>IF('Febrero 2017'!I6&gt;'Febrero 2017'!J6,'Febrero 2017'!I6,'Febrero 2017'!J6)</f>
        <v>2.42</v>
      </c>
      <c r="AH4">
        <f>IF('Marzo 2017'!I6&gt;'Marzo 2017'!J6,'Marzo 2017'!I6,'Marzo 2017'!J6)</f>
        <v>3.29</v>
      </c>
      <c r="AI4">
        <f>IF('Abril 2017'!I6&gt;'Abril 2017'!J6,'Abril 2017'!I6,'Abril 2017'!J6)</f>
        <v>5.8800000000000008</v>
      </c>
      <c r="AJ4">
        <f>IF('Mayo 2017'!I6&gt;'Mayo 2017'!J6,'Mayo 2017'!I6,'Mayo 2017'!J6)</f>
        <v>3.23</v>
      </c>
      <c r="AK4">
        <f>IF('Junio 2017'!I6&gt;'Junio 2017'!J6,'Junio 2017'!I6,'Junio 2017'!J6)</f>
        <v>1.7799999999999998</v>
      </c>
      <c r="AL4">
        <f>IF('Julio 2017'!I6&gt;'Julio 2017'!J6,'Julio 2017'!I6,'Julio 2017'!J6)</f>
        <v>1.65</v>
      </c>
      <c r="AM4">
        <f>IF('Agosto 2017'!I6&gt;'Agosto 2017'!J6,'Agosto 2017'!I6,'Agosto 2017'!J6)</f>
        <v>1.7200000000000002</v>
      </c>
      <c r="AN4">
        <f>IF('Setiembre 2017'!I6&gt;'Setiembre 2017'!J6,'Setiembre 2017'!I6,'Setiembre 2017'!J6)</f>
        <v>1.27</v>
      </c>
      <c r="AO4">
        <f>IF('Octubre 2017'!J6&gt;'Octubre 2017'!I6,'Octubre 2017'!J6,'Octubre 2017'!I6)</f>
        <v>1.3800000000000001</v>
      </c>
      <c r="AP4">
        <f>IF('Noviembre 2017'!I6&gt;'Noviembre 2017'!J6,'Noviembre 2017'!I6,'Noviembre 2017'!J6)</f>
        <v>1.65</v>
      </c>
      <c r="AQ4">
        <f>IF('Diciembre 2017'!J6&gt;'Diciembre 2017'!I6,'Diciembre 2017'!J6,'Diciembre 2017'!I6)</f>
        <v>1.8599999999999999</v>
      </c>
      <c r="AR4">
        <f>IF('Enero 2018'!I6&gt;'Enero 2018'!J6,'Enero 2018'!I6,'Enero 2018'!J6)</f>
        <v>2.16</v>
      </c>
      <c r="AS4">
        <f>IF('Febrero 2018'!I6&gt;'Febrero 2018'!J6,'Febrero 2018'!I6,'Febrero 2018'!J6)</f>
        <v>2.67</v>
      </c>
      <c r="AT4">
        <f>IF('Marzo 2018'!I6&gt;'Marzo 2018'!J6,'Marzo 2018'!I6,'Marzo 2018'!J6)</f>
        <v>3.37</v>
      </c>
      <c r="AU4">
        <f>IF('Abril 2018'!I6&gt;'Abril 2018'!J6,'Abril 2018'!I6,'Abril 2018'!J6)</f>
        <v>4.0500000000000007</v>
      </c>
      <c r="AV4">
        <f>IF('Mayo 2018'!I6&gt;'Mayo 2018'!J6,'Mayo 2018'!I6,'Mayo 2018'!J6)</f>
        <v>4.57</v>
      </c>
      <c r="AW4">
        <f>IF('Junio 2018'!I6&gt;'Junio 2018'!J6,'Junio 2018'!I6,'Junio 2018'!J6)</f>
        <v>4.6199999999999992</v>
      </c>
      <c r="AX4">
        <f>IF('Julio 2018'!I6&gt;'Julio 2018'!J6,'Julio 2018'!I6,'Julio 2018'!J6)</f>
        <v>4.6199999999999992</v>
      </c>
      <c r="AY4">
        <f>IF('Agosto 2018'!I6&gt;'Agosto 2018'!J6,'Agosto 2018'!I6,'Agosto 2018'!J6)</f>
        <v>2.5</v>
      </c>
      <c r="AZ4">
        <f>IF('Setiembre 2018'!I6&gt;'Setiembre 2018'!J6,'Setiembre 2018'!I6,'Setiembre 2018'!J6)</f>
        <v>2.48</v>
      </c>
      <c r="BA4">
        <f>IF('Octubre 2018'!I6&gt;'Octubre 2018'!J6,'Octubre 2018'!I6,'Octubre 2018'!J6)</f>
        <v>1.19</v>
      </c>
      <c r="BB4">
        <f>IF('Noviembre 2018'!I6&gt;'Noviembre 2018'!J6,'Noviembre 2018'!I6,'Noviembre 2018'!J6)</f>
        <v>1.77</v>
      </c>
      <c r="BC4">
        <f>IF('Diciembre 2018'!I6&gt;'Diciembre 2018'!J6,'Diciembre 2018'!I6,'Diciembre 2018'!J6)</f>
        <v>0.95</v>
      </c>
      <c r="BD4">
        <f>IF('Enero 2019'!I6&gt;'Enero 2019'!J6,'Enero 2019'!I6,'Enero 2019'!J6)</f>
        <v>2.39</v>
      </c>
      <c r="BE4">
        <f>IF('Febrero 2019'!I6&gt;'Febrero 2019'!J6,'Febrero 2019'!I6,'Febrero 2019'!J6)</f>
        <v>3.0100000000000002</v>
      </c>
      <c r="BF4">
        <f>IF('Marzo 2019'!I6&gt;'Marzo 2019'!J6,'Marzo 2019'!I6,'Marzo 2019'!J6)</f>
        <v>3.89</v>
      </c>
      <c r="BG4">
        <f>IF('Abril 2019'!I6&gt;'Abril 2019'!J6,'Abril 2019'!I6,'Abril 2019'!J6)</f>
        <v>4.41</v>
      </c>
      <c r="BH4">
        <f>IF('Mayo 2019'!I6&gt;'Mayo 2019'!J6,'Mayo 2019'!I6,'Mayo 2019'!J6)</f>
        <v>4.8000000000000007</v>
      </c>
      <c r="BI4">
        <f>IF('Junio 2019'!I6&gt;'Junio 2019'!J6,'Junio 2019'!I6,'Junio 2019'!J6)</f>
        <v>5.1199999999999992</v>
      </c>
      <c r="BJ4">
        <f>IF('Julio 2019'!I6&gt;'Julio 2019'!J6,'Julio 2019'!I6,'Julio 2019'!J6)</f>
        <v>4.9000000000000004</v>
      </c>
      <c r="BK4">
        <f>IF('Agosto 2019'!I6&gt;'Agosto 2019'!J6,'Agosto 2019'!I6,'Agosto 2019'!J6)</f>
        <v>4.76</v>
      </c>
      <c r="BL4">
        <f>IF('Setiembre 2019'!I6&gt;'Setiembre 2019'!J6,'Setiembre 2019'!I6,'Setiembre 2019'!J6)</f>
        <v>3.9600000000000004</v>
      </c>
      <c r="BM4">
        <f>IF('Octubre 2019'!I6&gt;'Octubre 2019'!J6,'Octubre 2019'!I6,'Octubre 2019'!J6)</f>
        <v>1.52</v>
      </c>
      <c r="BN4">
        <f>IF('Noviembre 2019'!I6&gt;'Noviembre 2019'!J6,'Noviembre 2019'!I6,'Noviembre 2019'!J6)</f>
        <v>1.83</v>
      </c>
      <c r="BO4">
        <f>IF('Diciembre 2019'!I6&gt;'Diciembre 2019'!J6,'Diciembre 2019'!I6,'Diciembre 2019'!J6)</f>
        <v>2.04</v>
      </c>
      <c r="BP4">
        <f>IF('Enero 2020'!I6&gt;'Enero 2020'!J6,'Enero 2020'!I6,'Enero 2020'!J6)</f>
        <v>2.4300000000000002</v>
      </c>
      <c r="BQ4">
        <f>IF('Febrero 2020'!I6&gt;'Febrero 2020'!J6,'Febrero 2020'!I6,'Febrero 2020'!J6)</f>
        <v>3.09</v>
      </c>
      <c r="BR4">
        <f>IF('Marzo 2020'!I6&gt;'Marzo 2020'!J6,'Marzo 2020'!I6,'Marzo 2020'!J6)</f>
        <v>3.7899999999999996</v>
      </c>
      <c r="BT4">
        <f>IF('Mayo 2020'!I6&gt;'Mayo 2020'!J6,'Mayo 2020'!I6,'Mayo 2020'!J6)</f>
        <v>4.99</v>
      </c>
      <c r="BU4">
        <f>IF('Junio 2020'!I6&gt;'Junio 2020'!J6,'Junio 2020'!I6,'Junio 2020'!J6)</f>
        <v>5.1199999999999992</v>
      </c>
      <c r="BV4">
        <f>IF('Julio 2020'!I6&gt;'Julio 2020'!J6,'Julio 2020'!I6,'Julio 2020'!J6)</f>
        <v>3.15</v>
      </c>
      <c r="BW4">
        <f>IF('Agosto 2020'!I6&gt;'Agosto 2020'!J6,'Agosto 2020'!I6,'Agosto 2020'!J6)</f>
        <v>1.87</v>
      </c>
      <c r="BX4">
        <f>IF('Setiembre 2020'!I6&gt;'Setiembre 2020'!J6,'Setiembre 2020'!I6,'Setiembre 2020'!J6)</f>
        <v>1.7100000000000013</v>
      </c>
      <c r="BY4">
        <f>IF('Octubre 2020'!I6&gt;'Octubre 2020'!J6,'Octubre 2020'!I6,'Octubre 2020'!J6)</f>
        <v>1.5299999999999998</v>
      </c>
      <c r="BZ4">
        <f>IF('Noviembre 2020'!I6&gt;'Noviembre 2020'!J6,'Noviembre 2020'!I6,'Noviembre 2020'!J6)</f>
        <v>1.3</v>
      </c>
      <c r="CA4">
        <f>IF('Diciembre 2020'!I6&gt;'Diciembre 2020'!J6,'Diciembre 2020'!I6,'Diciembre 2020'!J6)</f>
        <v>1.6600000000000001</v>
      </c>
      <c r="CB4">
        <f>IF('Enero 2021'!I6&gt;'Enero 2021'!J6,'Enero 2021'!I6,'Enero 2021'!J6)</f>
        <v>2.0100000000000002</v>
      </c>
      <c r="CC4">
        <f>IF('Febrero 2021'!I6&gt;'Febrero 2021'!J6,'Febrero 2021'!I6,'Febrero 2021'!J6)</f>
        <v>2.4500000000000002</v>
      </c>
      <c r="CD4">
        <f>IF('Marzo 2021'!I6&gt;'Marzo 2021'!J6,'Marzo 2021'!I6,'Marzo 2021'!J6)</f>
        <v>3.1</v>
      </c>
      <c r="CE4">
        <f>IF('Abril 2021 '!I6&gt;'Abril 2021 '!J6,'Abril 2021 '!I6,'Abril 2021 '!J6)</f>
        <v>4.49</v>
      </c>
      <c r="CF4">
        <f>IF('Mayo 2021'!I6&gt;'Mayo 2021'!J6,'Mayo 2021'!I6,'Mayo 2021'!J6)</f>
        <v>4.1199999999999992</v>
      </c>
      <c r="CG4">
        <f>IF('Junio 2021'!I6&gt;'Junio 2021'!J6,'Junio 2021'!I6,'Junio 2021'!J6)</f>
        <v>3.9200000000000004</v>
      </c>
      <c r="CH4">
        <f>IF('Julio 2021'!I6&gt;'Julio 2021'!J6,'Julio 2021'!I6,'Julio 2021'!J6)</f>
        <v>2.2600000000000002</v>
      </c>
      <c r="CI4">
        <f>IF('Agosto 2021'!I6&gt;'Agosto 2021'!J6,'Agosto 2021'!I6,'Agosto 2021'!J6)</f>
        <v>2.02</v>
      </c>
      <c r="CJ4">
        <f>IF('Setiembre 2021'!I6&gt;'Setiembre 2021'!J6,'Setiembre 2021'!I6,'Setiembre 2021'!J6)</f>
        <v>1.6400000000000001</v>
      </c>
      <c r="CK4">
        <f>IF('Octubre 2021'!I6&gt;'Octubre 2021'!J6,'Octubre 2021'!I6,'Octubre 2021'!J6)</f>
        <v>1.5499999999999998</v>
      </c>
      <c r="CL4">
        <f>IF('Noviembre 2021'!I6&gt;'Noviembre 2021'!J6,'Noviembre 2021'!I6,'Noviembre 2021'!J6)</f>
        <v>1.7400000000000002</v>
      </c>
      <c r="CM4">
        <f>IF('Diciembre 2021'!I6&gt;'Diciembre 2021'!J6,'Diciembre 2021'!I6,'Diciembre 2021'!J6)</f>
        <v>1.5499999999999998</v>
      </c>
      <c r="CN4">
        <f>IF('Enero 2022'!I6&gt;'Enero 2022'!J6,'Enero 2022'!I6,'Enero 2022'!J6)</f>
        <v>2.54</v>
      </c>
      <c r="CO4">
        <f>IF('Febrero 2022'!I6&gt;'Febrero 2022'!J6,'Febrero 2022'!I6,'Febrero 2022'!J6)</f>
        <v>3.03</v>
      </c>
      <c r="CP4">
        <f>IF('Marzo 2022'!I6&gt;'Marzo 2022'!J6,'Marzo 2022'!I6,'Marzo 2022'!J6)</f>
        <v>3.69</v>
      </c>
      <c r="CQ4">
        <f>IF('Abril 2022'!I6&gt;'Abril 2022'!J6,'Abril 2022'!I6,'Abril 2022'!J6)</f>
        <v>4.2799999999999994</v>
      </c>
      <c r="CR4">
        <f>IF('Mayo 2022'!I6&gt;'Mayo 2022'!J6,'Mayo 2022'!I6,'Mayo 2022'!J6)</f>
        <v>3.49</v>
      </c>
      <c r="CS4">
        <f>IF('Junio 2022'!I6&gt;'Junio 2022'!J6,'Junio 2022'!I6,'Junio 2022'!J6)</f>
        <v>1.7600000000000002</v>
      </c>
      <c r="CT4">
        <f>IF('Julio 2022'!I6&gt;'Julio 2022'!J6,'Julio 2022'!I6,'Julio 2022'!J6)</f>
        <v>2.38</v>
      </c>
      <c r="CU4">
        <f>IF('Agosto 2022'!I6&gt;'Agosto 2022'!J6,'Agosto 2022'!I6,'Agosto 2022'!J6)</f>
        <v>2.21</v>
      </c>
      <c r="CV4">
        <f>IF('Setiembre 2022'!I6&gt;'Setiembre 2022'!J6,'Setiembre 2022'!I6,'Setiembre 2022'!J6)</f>
        <v>1.6099999999999999</v>
      </c>
      <c r="CW4">
        <f>IF('Octubre 2022'!I6&gt;'Octubre 2022'!J6,'Octubre 2022'!I6,'Octubre 2022'!J6)</f>
        <v>1.42</v>
      </c>
      <c r="CX4">
        <f>IF('Noviembre 2022'!I6&gt;'Noviembre 2022'!J6,'Noviembre 2022'!I6,'Noviembre 2022'!J6)</f>
        <v>1.02</v>
      </c>
      <c r="CY4">
        <f>IF('Diciembre 2022'!I6&gt;'Diciembre 2022'!J6,'Diciembre 2022'!I6,'Diciembre 2022'!J6)</f>
        <v>1.81</v>
      </c>
      <c r="CZ4">
        <f>IF('Enero 2023'!I6&gt;'Enero 2023'!J6,'Enero 2023'!I6,'Enero 2023'!J6)</f>
        <v>2.16</v>
      </c>
      <c r="DA4">
        <f>IF('Febrero 2023'!I6&gt;'Febrero 2023'!J6,'Febrero 2023'!I6,'Febrero 2023'!J6)</f>
        <v>2.65</v>
      </c>
      <c r="DB4">
        <f>IF('Marzo 2023'!I6&gt;'Marzo 2023'!J6,'Marzo 2023'!I6,'Marzo 2023'!J6)</f>
        <v>3.23</v>
      </c>
      <c r="DC4">
        <f>IF('Abril 2023'!I6&gt;'Abril 2023'!J6,'Abril 2023'!I6,'Abril 2023'!J6)</f>
        <v>3.97</v>
      </c>
      <c r="DD4">
        <f>IF('Mayo 2023'!I6&gt;'Mayo 2023'!J6,'Mayo 2023'!I6,'Mayo 2023'!J6)</f>
        <v>4.49</v>
      </c>
      <c r="DE4">
        <f>IF('Junio 2023'!I6&gt;'Junio 2023'!J6,'Junio 2023'!I6,'Junio 2023'!J6)</f>
        <v>4.2799999999999994</v>
      </c>
      <c r="DF4">
        <f>IF('Julio 2023'!I6&gt;'Julio 2023'!J6,'Julio 2023'!I6,'Julio 2023'!J6)</f>
        <v>4.0199999999999996</v>
      </c>
      <c r="DG4">
        <f>IF('Agosto 2023'!I6&gt;'Agosto 2023'!J6,'Agosto 2023'!I6,'Agosto 2023'!J6)</f>
        <v>2.95</v>
      </c>
      <c r="DH4">
        <f>IF('Setiembre 2023'!I6&gt;'Setiembre 2023'!J6,'Setiembre 2023'!I6,'Setiembre 2023'!J6)</f>
        <v>2.12</v>
      </c>
      <c r="DI4">
        <f>IF('Octubre 2023'!I6&gt;'Octubre 2023'!J6,'Octubre 2023'!I6,'Octubre 2023'!J6)</f>
        <v>1.83</v>
      </c>
      <c r="DJ4">
        <f>IF('Noviembre 2023'!I6&gt;'Noviembre 2023'!J6,'Noviembre 2023'!I6,'Noviembre 2023'!J6)</f>
        <v>2.19</v>
      </c>
      <c r="DK4">
        <f>IF('Diciembre 2023'!I6&gt;'Diciembre 2023'!J6,'Diciembre 2023'!I6,'Diciembre 2023'!J6)</f>
        <v>1.8199999999999998</v>
      </c>
      <c r="DL4">
        <f>IF('Enero 2024'!I6&gt;'Enero 2024'!J6,'Enero 2024'!I6,'Enero 2024'!J6)</f>
        <v>1.8199999999999998</v>
      </c>
      <c r="DM4">
        <f>IF('Febrero 2024'!I6&gt;'Febrero 2024'!J6,'Febrero 2024'!I6,'Febrero 2024'!J6)</f>
        <v>2.59</v>
      </c>
      <c r="DN4">
        <f>IF('Marzo 2024'!I6&gt;'Marzo 2024'!J6,'Marzo 2024'!I6,'Marzo 2024'!J6)</f>
        <v>2.59</v>
      </c>
      <c r="DO4">
        <f>IF('Abril 2024'!I6&gt;'Abril 2024'!J6,'Abril 2024'!I6,'Abril 2024'!J6)</f>
        <v>4.0199999999999996</v>
      </c>
      <c r="DP4">
        <f>IF('Mayo 2024'!I6&gt;'Mayo 2024'!J6,'Mayo 2024'!I6,'Mayo 2024'!J6)</f>
        <v>4.5199999999999996</v>
      </c>
      <c r="DQ4">
        <f>IF('Junio 2024'!I6&gt;'Junio 2024'!J6,'Junio 2024'!I6,'Junio 2024'!J6)</f>
        <v>2.33</v>
      </c>
      <c r="DR4">
        <f>IF('Julio 2024'!I6&gt;'Julio 2024'!J6,'Julio 2024'!I6,'Julio 2024'!J6)</f>
        <v>1.87</v>
      </c>
      <c r="DS4">
        <f>IF('Agosto 2024'!I6&gt;'Agosto 2024'!J6,'Agosto 2024'!I6,'Agosto 2024'!J6)</f>
        <v>1.34</v>
      </c>
      <c r="DT4">
        <f>IF('Setiembre 2024'!I6&gt;'Setiembre 2024'!J6,'Setiembre 2024'!I6,'Setiembre 2024'!J6)</f>
        <v>1.92</v>
      </c>
      <c r="DU4">
        <f>IF('Octubre 2024'!I6&gt;'Octubre 2024'!J6,'Octubre 2024'!I6,'Octubre 2024'!J6)</f>
        <v>1.6</v>
      </c>
      <c r="DV4">
        <f>IF('Noviembre 2024'!I6&gt;'Noviembre 2024'!J6,'Noviembre 2024'!I6,'Noviembre 2024'!J6)</f>
        <v>1.3900000000000001</v>
      </c>
      <c r="DW4">
        <f>IF('Diciembre 2024'!I6&gt;'Diciembre 2024'!J6,'Diciembre 2024'!I6,'Diciembre 2024'!J6)</f>
        <v>1.7200000000000002</v>
      </c>
      <c r="DX4">
        <f>IF('Enero 2025'!I6&gt;'Enero 2025'!J6,'Enero 2025'!I6,'Enero 2025'!J6)</f>
        <v>1.9500000000000002</v>
      </c>
      <c r="DY4">
        <f>IF('Febrero 2025'!I6&gt;'Febrero 2025'!J6,'Febrero 2025'!I6,'Febrero 2025'!J6)</f>
        <v>2.4500000000000002</v>
      </c>
      <c r="DZ4">
        <f>IF('Marzo 2025'!I6&gt;'Marzo 2025'!J6,'Marzo 2025'!I6,'Marzo 2025'!J6)</f>
        <v>2.14</v>
      </c>
      <c r="EA4">
        <f>IF('Abril 2025'!I6&gt;'Abril 2025'!J6,'Abril 2025'!I6,'Abril 2025'!J6)</f>
        <v>3.81</v>
      </c>
    </row>
    <row r="5" spans="1:139" ht="27.75" customHeight="1" x14ac:dyDescent="0.25">
      <c r="A5" s="5" t="s">
        <v>26</v>
      </c>
      <c r="B5" s="5" t="s">
        <v>27</v>
      </c>
      <c r="C5" s="5">
        <v>371019</v>
      </c>
      <c r="D5" s="5">
        <v>232783</v>
      </c>
      <c r="E5" s="5">
        <v>206</v>
      </c>
      <c r="F5" s="5"/>
      <c r="G5" s="5">
        <v>0.78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>
        <f>IF('Enero 2016'!I6&gt;'Enero 2016'!J6,'Enero 2016'!I6,'Enero 2016'!J6)</f>
        <v>11.55</v>
      </c>
      <c r="U5" s="20">
        <f>IF('Febrero 2016'!I6&gt;'Febrero 2016'!J6,'Febrero 2016'!I6,'Febrero 2016'!J6)</f>
        <v>12.120000000000001</v>
      </c>
      <c r="V5" s="20">
        <f>IF('Marzo 2016'!I7&gt;'Marzo 2016'!J7,'Marzo 2016'!I7,'Marzo 2016'!J7)</f>
        <v>12.88</v>
      </c>
      <c r="W5" s="20">
        <f>IF('Abril 2016'!I7&gt;'Abril 2016'!J7,'Abril 2016'!I7,'Abril 2016'!J7)</f>
        <v>13.07</v>
      </c>
      <c r="X5" s="20">
        <f>IF('Mayo 2016'!I7&gt;'Mayo 2016'!J7,'Mayo 2016'!I7,'Mayo 2016'!J7)</f>
        <v>13.21</v>
      </c>
      <c r="Y5" s="20">
        <f>IF('Junio 2016'!I7&gt;'Junio 2016'!J7,'Junio 2016'!I7,'Junio 2016'!J7)</f>
        <v>12.680000000000001</v>
      </c>
      <c r="Z5" s="20">
        <f>IF('Julio 2016'!I7&gt;'Julio 2016'!J7,'Julio 2016'!I7,'Julio 2016'!J7)</f>
        <v>10.540000000000001</v>
      </c>
      <c r="AA5" s="20">
        <f>IF('Agosto 2016'!I7&gt;'Agosto 2016'!J7,'Agosto 2016'!I7,'Agosto 2016'!J7)</f>
        <v>11.74</v>
      </c>
      <c r="AB5" s="20" t="str">
        <f>IF('Setiembre 2016'!I7&gt;'Setiembre 2016'!J7,'Setiembre 2016'!I7,'Setiembre 2016'!J7)</f>
        <v>Porton cerrado</v>
      </c>
      <c r="AC5" s="20" t="str">
        <f>IF('Octubre 2016'!J7&gt;'Octubre 2016'!I7,'Octubre 2016'!J7,'Octubre 2016'!I7)</f>
        <v>Porton cerrado</v>
      </c>
      <c r="AD5" s="20"/>
      <c r="AE5" s="20" t="str">
        <f>IF('Diciembre 2016'!J7&gt;'Diciembre 2016'!I7,'Diciembre 2016'!J7,'Diciembre 2016'!I7)</f>
        <v>Porton cerrado</v>
      </c>
      <c r="AG5" s="20" t="str">
        <f>IF('Febrero 2017'!I7&gt;'Febrero 2017'!J7,'Febrero 2017'!I7,'Febrero 2017'!J7)</f>
        <v>Porton cerrado</v>
      </c>
      <c r="AH5" t="str">
        <f>IF('Marzo 2017'!I7&gt;'Marzo 2017'!J7,'Marzo 2017'!I7,'Marzo 2017'!J7)</f>
        <v>Porton cerrado</v>
      </c>
      <c r="AI5" t="str">
        <f>IF('Abril 2017'!I7&gt;'Abril 2017'!J7,'Abril 2017'!I7,'Abril 2017'!J7)</f>
        <v>Porton cerrado</v>
      </c>
      <c r="AJ5" t="str">
        <f>IF('Mayo 2017'!I7&gt;'Mayo 2017'!J7,'Mayo 2017'!I7,'Mayo 2017'!J7)</f>
        <v>Porton cerrado</v>
      </c>
      <c r="AK5" t="str">
        <f>IF('Junio 2017'!I7&gt;'Junio 2017'!J7,'Junio 2017'!I7,'Junio 2017'!J7)</f>
        <v>Porton cerrado</v>
      </c>
      <c r="AL5" t="str">
        <f>IF('Julio 2017'!I7&gt;'Julio 2017'!J7,'Julio 2017'!I7,'Julio 2017'!J7)</f>
        <v>Porton cerrado</v>
      </c>
      <c r="AM5" t="str">
        <f>IF('Agosto 2017'!I7&gt;'Agosto 2017'!J7,'Agosto 2017'!I7,'Agosto 2017'!J7)</f>
        <v>Porton cerrado</v>
      </c>
      <c r="AN5" t="str">
        <f>IF('Setiembre 2017'!I7&gt;'Setiembre 2017'!J7,'Setiembre 2017'!I7,'Setiembre 2017'!J7)</f>
        <v>Porton cerrado</v>
      </c>
      <c r="AO5" t="str">
        <f>IF('Octubre 2017'!J7&gt;'Octubre 2017'!I7,'Octubre 2017'!J7,'Octubre 2017'!I7)</f>
        <v>Porton cerrado</v>
      </c>
      <c r="AP5" t="str">
        <f>IF('Noviembre 2017'!I7&gt;'Noviembre 2017'!J7,'Noviembre 2017'!I7,'Noviembre 2017'!J7)</f>
        <v>Porton cerrado</v>
      </c>
      <c r="AQ5" t="str">
        <f>IF('Diciembre 2017'!J7&gt;'Diciembre 2017'!I7,'Diciembre 2017'!J7,'Diciembre 2017'!I7)</f>
        <v>Porton cerrado</v>
      </c>
      <c r="AR5" t="str">
        <f>IF('Enero 2018'!I7&gt;'Enero 2018'!J7,'Enero 2018'!I7,'Enero 2018'!J7)</f>
        <v>Porton cerrado</v>
      </c>
      <c r="AS5" t="str">
        <f>IF('Febrero 2018'!I7&gt;'Febrero 2018'!J7,'Febrero 2018'!I7,'Febrero 2018'!J7)</f>
        <v>Porton cerrado</v>
      </c>
      <c r="AT5" t="str">
        <f>IF('Marzo 2018'!I7&gt;'Marzo 2018'!J7,'Marzo 2018'!I7,'Marzo 2018'!J7)</f>
        <v>Porton cerrado</v>
      </c>
      <c r="AU5" t="str">
        <f>IF('Abril 2018'!I7&gt;'Abril 2018'!J7,'Abril 2018'!I7,'Abril 2018'!J7)</f>
        <v>Porton cerrado</v>
      </c>
      <c r="AV5" t="str">
        <f>IF('Mayo 2018'!I7&gt;'Mayo 2018'!J7,'Mayo 2018'!I7,'Mayo 2018'!J7)</f>
        <v>Porton cerrado</v>
      </c>
      <c r="AW5" t="str">
        <f>IF('Junio 2018'!I7&gt;'Junio 2018'!J7,'Junio 2018'!I7,'Junio 2018'!J7)</f>
        <v>Porton cerrado</v>
      </c>
      <c r="AX5" t="str">
        <f>IF('Julio 2018'!I7&gt;'Julio 2018'!J7,'Julio 2018'!I7,'Julio 2018'!J7)</f>
        <v>Porton cerrado</v>
      </c>
      <c r="AY5" t="str">
        <f>IF('Agosto 2018'!I7&gt;'Agosto 2018'!J7,'Agosto 2018'!I7,'Agosto 2018'!J7)</f>
        <v>Porton cerrado</v>
      </c>
      <c r="AZ5" t="str">
        <f>IF('Setiembre 2018'!I7&gt;'Setiembre 2018'!J7,'Setiembre 2018'!I7,'Setiembre 2018'!J7)</f>
        <v>Porton cerrado</v>
      </c>
      <c r="BA5" t="str">
        <f>IF('Octubre 2018'!I7&gt;'Octubre 2018'!J7,'Octubre 2018'!I7,'Octubre 2018'!J7)</f>
        <v>Porton cerrado</v>
      </c>
      <c r="BB5" t="str">
        <f>IF('Noviembre 2018'!I7&gt;'Noviembre 2018'!J7,'Noviembre 2018'!I7,'Noviembre 2018'!J7)</f>
        <v>Porton cerrado</v>
      </c>
      <c r="BC5" t="str">
        <f>IF('Diciembre 2018'!I7&gt;'Diciembre 2018'!J7,'Diciembre 2018'!I7,'Diciembre 2018'!J7)</f>
        <v>Porton cerrado</v>
      </c>
      <c r="BD5" t="str">
        <f>IF('Enero 2019'!I7&gt;'Enero 2019'!J7,'Enero 2019'!I7,'Enero 2019'!J7)</f>
        <v>Porton cerrado</v>
      </c>
      <c r="BE5" t="str">
        <f>IF('Febrero 2019'!I7&gt;'Febrero 2019'!J7,'Febrero 2019'!I7,'Febrero 2019'!J7)</f>
        <v>Porton cerrado</v>
      </c>
      <c r="BF5" t="str">
        <f>IF('Marzo 2019'!I7&gt;'Marzo 2019'!J7,'Marzo 2019'!I7,'Marzo 2019'!J7)</f>
        <v>Porton cerrado</v>
      </c>
      <c r="BG5" t="str">
        <f>IF('Abril 2019'!I7&gt;'Abril 2019'!J7,'Abril 2019'!I7,'Abril 2019'!J7)</f>
        <v>Porton cerrado</v>
      </c>
      <c r="BH5" t="str">
        <f>IF('Mayo 2019'!I7&gt;'Mayo 2019'!J7,'Mayo 2019'!I7,'Mayo 2019'!J7)</f>
        <v>Porton cerrado</v>
      </c>
      <c r="BI5" t="str">
        <f>IF('Junio 2019'!I7&gt;'Junio 2019'!J7,'Junio 2019'!I7,'Junio 2019'!J7)</f>
        <v>Porton cerrado</v>
      </c>
      <c r="BJ5" t="str">
        <f>IF('Julio 2019'!I7&gt;'Julio 2019'!J7,'Julio 2019'!I7,'Julio 2019'!J7)</f>
        <v>Porton cerrado</v>
      </c>
      <c r="BK5" t="str">
        <f>IF('Agosto 2019'!I7&gt;'Agosto 2019'!J7,'Agosto 2019'!I7,'Agosto 2019'!J7)</f>
        <v>Porton cerrado</v>
      </c>
      <c r="BL5" t="str">
        <f>IF('Setiembre 2019'!I7&gt;'Setiembre 2019'!J7,'Setiembre 2019'!I7,'Setiembre 2019'!J7)</f>
        <v>Porton cerrado</v>
      </c>
      <c r="BM5" t="str">
        <f>IF('Octubre 2019'!I7&gt;'Octubre 2019'!J7,'Octubre 2019'!I7,'Octubre 2019'!J7)</f>
        <v>Porton cerrado</v>
      </c>
      <c r="BN5">
        <f>IF('Octubre 2019'!J7&gt;'Octubre 2019'!K7,'Octubre 2019'!J7,'Octubre 2019'!K7)</f>
        <v>0</v>
      </c>
      <c r="BO5" t="str">
        <f>IF('Diciembre 2019'!I7&gt;'Diciembre 2019'!J7,'Diciembre 2019'!I7,'Diciembre 2019'!J7)</f>
        <v>Porton cerrado</v>
      </c>
      <c r="BP5" t="str">
        <f>IF('Enero 2020'!I7&gt;'Enero 2020'!J7,'Enero 2020'!I7,'Enero 2020'!J7)</f>
        <v>Porton cerrado</v>
      </c>
      <c r="BQ5" t="str">
        <f>IF('Febrero 2020'!I7&gt;'Febrero 2020'!J7,'Febrero 2020'!I7,'Febrero 2020'!J7)</f>
        <v>Porton cerrado</v>
      </c>
      <c r="BR5" t="str">
        <f>IF('Marzo 2020'!I7&gt;'Marzo 2020'!J7,'Marzo 2020'!I7,'Marzo 2020'!J7)</f>
        <v>Porton cerrado</v>
      </c>
      <c r="BS5" t="str">
        <f>IF('Abril 2020'!I7&gt;'Abril 2020'!J7,'Abril 2020'!I7,'Abril 2020'!J7)</f>
        <v>Porton cerrado</v>
      </c>
      <c r="BT5" t="str">
        <f>IF('Mayo 2020'!I7&gt;'Mayo 2020'!J7,'Mayo 2020'!I7,'Mayo 2020'!J7)</f>
        <v>Porton cerrado</v>
      </c>
      <c r="BU5" t="str">
        <f>IF('Junio 2020'!I7&gt;'Junio 2020'!J7,'Junio 2020'!I7,'Junio 2020'!J7)</f>
        <v>Porton cerrado</v>
      </c>
      <c r="BV5" t="str">
        <f>IF('Julio 2020'!I7&gt;'Julio 2020'!J7,'Julio 2020'!I7,'Julio 2020'!J7)</f>
        <v>Porton cerrado</v>
      </c>
      <c r="BW5" t="str">
        <f>IF('Agosto 2020'!I7&gt;'Agosto 2020'!J7,'Agosto 2020'!I7,'Agosto 2020'!J7)</f>
        <v>Porton cerrado</v>
      </c>
      <c r="BX5" t="str">
        <f>IF('Setiembre 2020'!I7&gt;'Setiembre 2020'!J7,'Setiembre 2020'!I7,'Setiembre 2020'!J7)</f>
        <v>Porton cerrado</v>
      </c>
      <c r="BY5" t="str">
        <f>IF('Octubre 2020'!I7&gt;'Octubre 2020'!J7,'Octubre 2020'!I7,'Octubre 2020'!J7)</f>
        <v>Porton cerrado</v>
      </c>
      <c r="BZ5" t="str">
        <f>IF('Noviembre 2020'!I7&gt;'Noviembre 2020'!J7,'Noviembre 2020'!I7,'Noviembre 2020'!J7)</f>
        <v>Porton cerrado</v>
      </c>
      <c r="CA5" t="str">
        <f>IF('Diciembre 2020'!I7&gt;'Diciembre 2020'!J7,'Diciembre 2020'!I7,'Diciembre 2020'!J7)</f>
        <v>Porton cerrado</v>
      </c>
      <c r="CB5" t="str">
        <f>IF('Enero 2021'!I7&gt;'Enero 2021'!J7,'Enero 2021'!I7,'Enero 2021'!J7)</f>
        <v>Porton cerrado</v>
      </c>
      <c r="CC5" t="str">
        <f>IF('Febrero 2021'!I7&gt;'Febrero 2021'!J7,'Febrero 2021'!I7,'Febrero 2021'!J7)</f>
        <v>Porton cerrado</v>
      </c>
      <c r="CD5" t="str">
        <f>IF('Marzo 2021'!I7&gt;'Marzo 2021'!J7,'Marzo 2021'!I7,'Marzo 2021'!J7)</f>
        <v>Porton cerrado</v>
      </c>
      <c r="CE5" t="str">
        <f>IF('Abril 2021 '!I7&gt;'Abril 2021 '!J7,'Abril 2021 '!I7,'Abril 2021 '!J7)</f>
        <v>Porton cerrado</v>
      </c>
      <c r="CF5" t="str">
        <f>IF('Mayo 2021'!I7&gt;'Mayo 2021'!J7,'Mayo 2021'!I7,'Mayo 2021'!J7)</f>
        <v>Porton cerrado</v>
      </c>
      <c r="CG5" t="str">
        <f>IF('Junio 2021'!I7&gt;'Junio 2021'!J7,'Junio 2021'!I7,'Junio 2021'!J7)</f>
        <v>Porton cerrado</v>
      </c>
      <c r="CH5" t="str">
        <f>IF('Julio 2021'!I7&gt;'Julio 2021'!J7,'Julio 2021'!I7,'Julio 2021'!J7)</f>
        <v>Porton cerrado</v>
      </c>
      <c r="CI5" t="str">
        <f>IF('Agosto 2021'!I7&gt;'Agosto 2021'!J7,'Agosto 2021'!I7,'Agosto 2021'!J7)</f>
        <v>Porton cerrado</v>
      </c>
      <c r="CJ5" t="str">
        <f>IF('Setiembre 2021'!I7&gt;'Setiembre 2021'!J7,'Setiembre 2021'!I7,'Setiembre 2021'!J7)</f>
        <v>Porton cerrado</v>
      </c>
      <c r="CK5" t="str">
        <f>IF('Octubre 2021'!I7&gt;'Octubre 2021'!J7,'Octubre 2021'!I7,'Octubre 2021'!J7)</f>
        <v>Porton cerrado</v>
      </c>
      <c r="CL5" t="str">
        <f>IF('Noviembre 2021'!I7&gt;'Noviembre 2021'!J7,'Noviembre 2021'!I7,'Noviembre 2021'!J7)</f>
        <v>Porton cerrado</v>
      </c>
      <c r="CM5" t="str">
        <f>IF('Diciembre 2021'!I7&gt;'Diciembre 2021'!J7,'Diciembre 2021'!I7,'Diciembre 2021'!J7)</f>
        <v>Porton cerrado</v>
      </c>
      <c r="CN5" t="str">
        <f>IF('Enero 2022'!I7&gt;'Enero 2022'!J7,'Enero 2022'!I7,'Enero 2022'!J7)</f>
        <v>Porton cerrado</v>
      </c>
      <c r="CO5" t="str">
        <f>IF('Febrero 2022'!I7&gt;'Febrero 2022'!J7,'Febrero 2022'!I7,'Febrero 2022'!J7)</f>
        <v>Porton cerrado</v>
      </c>
      <c r="CP5" t="str">
        <f>IF('Marzo 2022'!I7&gt;'Marzo 2022'!J7,'Marzo 2022'!I7,'Marzo 2022'!J7)</f>
        <v>Porton cerrado</v>
      </c>
      <c r="CQ5" t="str">
        <f>IF('Abril 2022'!I7&gt;'Abril 2022'!J7,'Abril 2022'!I7,'Abril 2022'!J7)</f>
        <v>Porton cerrado</v>
      </c>
      <c r="CR5" t="str">
        <f>IF('Mayo 2022'!I7&gt;'Mayo 2022'!J7,'Mayo 2022'!I7,'Mayo 2022'!J7)</f>
        <v>Porton cerrado</v>
      </c>
      <c r="CS5" t="str">
        <f>IF('Junio 2022'!I7&gt;'Junio 2022'!J7,'Junio 2022'!I7,'Junio 2022'!J7)</f>
        <v>Porton cerrado</v>
      </c>
      <c r="CT5" t="str">
        <f>IF('Julio 2022'!I7&gt;'Julio 2022'!J7,'Julio 2022'!I7,'Julio 2022'!J7)</f>
        <v>Porton cerrado</v>
      </c>
      <c r="CU5" t="str">
        <f>IF('Agosto 2022'!I7&gt;'Agosto 2022'!J7,'Agosto 2022'!I7,'Agosto 2022'!J7)</f>
        <v>Porton cerrado</v>
      </c>
      <c r="CV5" t="str">
        <f>IF('Setiembre 2022'!I7&gt;'Setiembre 2022'!J7,'Setiembre 2022'!I7,'Setiembre 2022'!J7)</f>
        <v>Porton cerrado</v>
      </c>
      <c r="CW5" t="str">
        <f>IF('Octubre 2022'!I7&gt;'Octubre 2022'!J7,'Octubre 2022'!I7,'Octubre 2022'!J7)</f>
        <v>Porton cerrado</v>
      </c>
      <c r="CX5" t="str">
        <f>IF('Noviembre 2022'!I7&gt;'Noviembre 2022'!J7,'Noviembre 2022'!I7,'Noviembre 2022'!J7)</f>
        <v>Porton cerrado</v>
      </c>
      <c r="CY5" t="str">
        <f>IF('Diciembre 2022'!I7&gt;'Diciembre 2022'!J7,'Diciembre 2022'!I7,'Diciembre 2022'!J7)</f>
        <v>Porton cerrado</v>
      </c>
      <c r="CZ5" t="str">
        <f>IF('Enero 2023'!I7&gt;'Enero 2023'!J7,'Enero 2023'!I7,'Enero 2023'!J7)</f>
        <v>Porton cerrado</v>
      </c>
      <c r="DA5" t="str">
        <f>IF('Febrero 2023'!I7&gt;'Febrero 2023'!J7,'Febrero 2023'!I7,'Febrero 2023'!J7)</f>
        <v>Porton cerrado</v>
      </c>
      <c r="DB5" t="str">
        <f>IF('Marzo 2023'!I7&gt;'Marzo 2023'!J7,'Marzo 2023'!I7,'Marzo 2023'!J7)</f>
        <v>Porton cerrado</v>
      </c>
      <c r="DC5" t="str">
        <f>IF('Abril 2023'!I7&gt;'Abril 2023'!J7,'Abril 2023'!I7,'Abril 2023'!J7)</f>
        <v>Porton cerrado</v>
      </c>
      <c r="DD5" t="str">
        <f>IF('Mayo 2023'!I7&gt;'Mayo 2023'!J7,'Mayo 2023'!I7,'Mayo 2023'!J7)</f>
        <v>Porton cerrado</v>
      </c>
      <c r="DE5" t="str">
        <f>IF('Junio 2023'!I7&gt;'Junio 2023'!J7,'Junio 2023'!I7,'Junio 2023'!J7)</f>
        <v>Porton cerrado</v>
      </c>
      <c r="DF5" t="str">
        <f>IF('Julio 2023'!I7&gt;'Julio 2023'!J7,'Julio 2023'!I7,'Julio 2023'!J7)</f>
        <v>Porton cerrado</v>
      </c>
      <c r="DG5" t="str">
        <f>IF('Agosto 2023'!I7&gt;'Agosto 2023'!J7,'Agosto 2023'!I7,'Agosto 2023'!J7)</f>
        <v>Porton cerrado</v>
      </c>
      <c r="DH5" t="str">
        <f>IF('Setiembre 2023'!I7&gt;'Setiembre 2023'!J7,'Setiembre 2023'!I7,'Setiembre 2023'!J7)</f>
        <v>Porton cerrado</v>
      </c>
      <c r="DI5" t="str">
        <f>IF('Octubre 2023'!I7&gt;'Octubre 2023'!J7,'Octubre 2023'!I7,'Octubre 2023'!J7)</f>
        <v>Porton cerrado</v>
      </c>
      <c r="DJ5" t="str">
        <f>IF('Noviembre 2023'!I7&gt;'Noviembre 2023'!J7,'Noviembre 2023'!I7,'Noviembre 2023'!J7)</f>
        <v>Porton cerrado</v>
      </c>
      <c r="DK5" t="str">
        <f>IF('Diciembre 2023'!I7&gt;'Diciembre 2023'!J7,'Diciembre 2023'!I7,'Diciembre 2023'!J7)</f>
        <v>Porton cerrado</v>
      </c>
      <c r="DL5" t="str">
        <f>IF('Enero 2024'!I7&gt;'Enero 2024'!J7,'Enero 2024'!I7,'Enero 2024'!J7)</f>
        <v>Porton cerrado</v>
      </c>
      <c r="DM5" t="str">
        <f>IF('Febrero 2024'!I7&gt;'Febrero 2024'!J7,'Febrero 2024'!I7,'Febrero 2024'!J7)</f>
        <v>Porton cerrado</v>
      </c>
      <c r="DN5" t="str">
        <f>IF('Marzo 2024'!I7&gt;'Marzo 2024'!J7,'Marzo 2024'!I7,'Marzo 2024'!J7)</f>
        <v>Porton cerrado</v>
      </c>
      <c r="DO5" t="str">
        <f>IF('Abril 2024'!I7&gt;'Abril 2024'!J7,'Abril 2024'!I7,'Abril 2024'!J7)</f>
        <v>Porton cerrado</v>
      </c>
      <c r="DP5" t="str">
        <f>IF('Mayo 2024'!I7&gt;'Mayo 2024'!J7,'Mayo 2024'!I7,'Mayo 2024'!J7)</f>
        <v>Porton cerrado</v>
      </c>
      <c r="DQ5" t="str">
        <f>IF('Junio 2024'!I7&gt;'Junio 2024'!J7,'Junio 2024'!I7,'Junio 2024'!J7)</f>
        <v>Porton cerrado</v>
      </c>
      <c r="DR5" t="str">
        <f>IF('Julio 2024'!I7&gt;'Julio 2024'!J7,'Julio 2024'!I7,'Julio 2024'!J7)</f>
        <v>Porton cerrado</v>
      </c>
      <c r="DS5" t="str">
        <f>IF('Agosto 2024'!I7&gt;'Agosto 2024'!J7,'Agosto 2024'!I7,'Agosto 2024'!J7)</f>
        <v>Porton cerrado</v>
      </c>
      <c r="DT5" t="str">
        <f>IF('Setiembre 2024'!I7&gt;'Setiembre 2024'!J7,'Setiembre 2024'!I7,'Setiembre 2024'!J7)</f>
        <v>Porton cerrado</v>
      </c>
      <c r="DU5" t="str">
        <f>IF('Octubre 2024'!I7&gt;'Octubre 2024'!J7,'Octubre 2024'!I7,'Octubre 2024'!J7)</f>
        <v>Porton cerrado</v>
      </c>
      <c r="DV5" t="str">
        <f>IF('Noviembre 2024'!I7&gt;'Noviembre 2024'!J7,'Noviembre 2024'!I7,'Noviembre 2024'!J7)</f>
        <v>Porton cerrado</v>
      </c>
      <c r="DW5" t="str">
        <f>IF('Diciembre 2024'!I7&gt;'Diciembre 2024'!J7,'Diciembre 2024'!I7,'Diciembre 2024'!J7)</f>
        <v>Porton cerrado</v>
      </c>
      <c r="DX5" t="str">
        <f>IF('Enero 2025'!I7&gt;'Enero 2025'!J7,'Enero 2025'!I7,'Enero 2025'!J7)</f>
        <v>Porton cerrado</v>
      </c>
      <c r="DY5" t="str">
        <f>IF('Febrero 2025'!I7&gt;'Febrero 2025'!J7,'Febrero 2025'!I7,'Febrero 2025'!J7)</f>
        <v>Porton cerrado</v>
      </c>
      <c r="DZ5" t="str">
        <f>IF('Marzo 2025'!I7&gt;'Marzo 2025'!J7,'Marzo 2025'!I7,'Marzo 2025'!J7)</f>
        <v>Porton cerrado</v>
      </c>
      <c r="EA5" t="str">
        <f>IF('Abril 2025'!I7&gt;'Abril 2025'!J7,'Abril 2025'!I7,'Abril 2025'!J7)</f>
        <v>Porton cerrado</v>
      </c>
    </row>
    <row r="6" spans="1:139" ht="27.75" customHeight="1" x14ac:dyDescent="0.25">
      <c r="A6" s="5" t="s">
        <v>10</v>
      </c>
      <c r="B6" s="5" t="s">
        <v>27</v>
      </c>
      <c r="C6" s="5">
        <v>370602</v>
      </c>
      <c r="D6" s="5">
        <v>232450</v>
      </c>
      <c r="E6" s="5">
        <v>214</v>
      </c>
      <c r="F6" s="5"/>
      <c r="G6" s="5">
        <v>0.5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>
        <f>IF('Enero 2016'!I7&gt;'Enero 2016'!J7,'Enero 2016'!I7,'Enero 2016'!J7)</f>
        <v>20.28</v>
      </c>
      <c r="U6" s="20">
        <f>IF('Febrero 2016'!I7&gt;'Febrero 2016'!J7,'Febrero 2016'!I7,'Febrero 2016'!J7)</f>
        <v>19.88</v>
      </c>
      <c r="V6" s="20">
        <f>IF('Marzo 2016'!I8&gt;'Marzo 2016'!J8,'Marzo 2016'!I8,'Marzo 2016'!J8)</f>
        <v>20.23</v>
      </c>
      <c r="W6" s="20"/>
      <c r="X6" s="20">
        <f>IF('Mayo 2016'!I8&gt;'Mayo 2016'!J8,'Mayo 2016'!I8,'Mayo 2016'!J8)</f>
        <v>19.93</v>
      </c>
      <c r="Y6" s="20">
        <f>IF('Junio 2016'!I8&gt;'Junio 2016'!J8,'Junio 2016'!I8,'Junio 2016'!J8)</f>
        <v>19.95</v>
      </c>
      <c r="Z6" s="20">
        <f>IF('Julio 2016'!I8&gt;'Julio 2016'!J8,'Julio 2016'!I8,'Julio 2016'!J8)</f>
        <v>19.87</v>
      </c>
      <c r="AA6" s="20">
        <f>IF('Agosto 2016'!I8&gt;'Agosto 2016'!J8,'Agosto 2016'!I8,'Agosto 2016'!J8)</f>
        <v>19.84</v>
      </c>
      <c r="AB6" s="20">
        <f>IF('Setiembre 2016'!I8&gt;'Setiembre 2016'!J8,'Setiembre 2016'!I8,'Setiembre 2016'!J8)</f>
        <v>19.600000000000001</v>
      </c>
      <c r="AC6" s="20">
        <f>IF('Octubre 2016'!J8&gt;'Octubre 2016'!I8,'Octubre 2016'!J8,'Octubre 2016'!I8)</f>
        <v>19.5</v>
      </c>
      <c r="AD6" s="20"/>
      <c r="AE6" s="20">
        <f>IF('Diciembre 2016'!J8&gt;'Diciembre 2016'!I8,'Diciembre 2016'!J8,'Diciembre 2016'!I8)</f>
        <v>19.68</v>
      </c>
      <c r="AG6" s="20">
        <f>IF('Febrero 2017'!I8&gt;'Febrero 2017'!J8,'Febrero 2017'!I8,'Febrero 2017'!J8)</f>
        <v>19.87</v>
      </c>
      <c r="AH6">
        <f>IF('Marzo 2017'!I8&gt;'Marzo 2017'!J8,'Marzo 2017'!I8,'Marzo 2017'!J8)</f>
        <v>20.399999999999999</v>
      </c>
      <c r="AI6">
        <f>IF('Abril 2017'!I8&gt;'Abril 2017'!J8,'Abril 2017'!I8,'Abril 2017'!J8)</f>
        <v>20.079999999999998</v>
      </c>
      <c r="AJ6">
        <f>IF('Mayo 2017'!I8&gt;'Mayo 2017'!J8,'Mayo 2017'!I8,'Mayo 2017'!J8)</f>
        <v>19.600000000000001</v>
      </c>
      <c r="AK6">
        <f>IF('Junio 2017'!I8&gt;'Junio 2017'!J8,'Junio 2017'!I8,'Junio 2017'!J8)</f>
        <v>21.42</v>
      </c>
      <c r="AL6">
        <f>IF('Julio 2017'!I8&gt;'Julio 2017'!J8,'Julio 2017'!I8,'Julio 2017'!J8)</f>
        <v>19.55</v>
      </c>
      <c r="AM6">
        <f>IF('Agosto 2017'!I8&gt;'Agosto 2017'!J8,'Agosto 2017'!I8,'Agosto 2017'!J8)</f>
        <v>19.600000000000001</v>
      </c>
      <c r="AN6">
        <f>IF('Setiembre 2017'!I8&gt;'Setiembre 2017'!J8,'Setiembre 2017'!I8,'Setiembre 2017'!J8)</f>
        <v>19.059999999999999</v>
      </c>
      <c r="AO6">
        <f>IF('Octubre 2017'!J8&gt;'Octubre 2017'!I8,'Octubre 2017'!J8,'Octubre 2017'!I8)</f>
        <v>19.36</v>
      </c>
      <c r="AP6">
        <f>IF('Noviembre 2017'!I8&gt;'Noviembre 2017'!J8,'Noviembre 2017'!I8,'Noviembre 2017'!J8)</f>
        <v>19.5</v>
      </c>
      <c r="AQ6">
        <f>IF('Diciembre 2017'!J8&gt;'Diciembre 2017'!I8,'Diciembre 2017'!J8,'Diciembre 2017'!I8)</f>
        <v>19.600000000000001</v>
      </c>
      <c r="AR6">
        <f>IF('Enero 2018'!I8&gt;'Enero 2018'!J8,'Enero 2018'!I8,'Enero 2018'!J8)</f>
        <v>19.77</v>
      </c>
      <c r="AS6">
        <f>IF('Febrero 2018'!I8&gt;'Febrero 2018'!J8,'Febrero 2018'!I8,'Febrero 2018'!J8)</f>
        <v>19.73</v>
      </c>
      <c r="AT6">
        <f>IF('Marzo 2018'!I8&gt;'Marzo 2018'!J8,'Marzo 2018'!I8,'Marzo 2018'!J8)</f>
        <v>20.12</v>
      </c>
      <c r="AU6">
        <f>IF('Abril 2018'!I8&gt;'Abril 2018'!J8,'Abril 2018'!I8,'Abril 2018'!J8)</f>
        <v>19.84</v>
      </c>
      <c r="AV6">
        <f>IF('Mayo 2018'!I8&gt;'Mayo 2018'!J8,'Mayo 2018'!I8,'Mayo 2018'!J8)</f>
        <v>19.87</v>
      </c>
      <c r="AW6">
        <f>IF('Junio 2018'!I8&gt;'Junio 2018'!J8,'Junio 2018'!I8,'Junio 2018'!J8)</f>
        <v>19.55</v>
      </c>
      <c r="AX6">
        <f>IF('Julio 2018'!I8&gt;'Julio 2018'!J8,'Julio 2018'!I8,'Julio 2018'!J8)</f>
        <v>19.55</v>
      </c>
      <c r="AY6">
        <f>IF('Agosto 2018'!I8&gt;'Agosto 2018'!J8,'Agosto 2018'!I8,'Agosto 2018'!J8)</f>
        <v>19.7</v>
      </c>
      <c r="AZ6">
        <f>IF('Setiembre 2018'!I8&gt;'Setiembre 2018'!J8,'Setiembre 2018'!I8,'Setiembre 2018'!J8)</f>
        <v>19.48</v>
      </c>
      <c r="BA6">
        <f>IF('Octubre 2018'!I8&gt;'Octubre 2018'!J8,'Octubre 2018'!I8,'Octubre 2018'!J8)</f>
        <v>18.95</v>
      </c>
      <c r="BB6">
        <f>IF('Noviembre 2018'!I8&gt;'Noviembre 2018'!J8,'Noviembre 2018'!I8,'Noviembre 2018'!J8)</f>
        <v>19.23</v>
      </c>
      <c r="BC6">
        <f>IF('Diciembre 2018'!I8&gt;'Diciembre 2018'!J8,'Diciembre 2018'!I8,'Diciembre 2018'!J8)</f>
        <v>19.38</v>
      </c>
      <c r="BD6">
        <f>IF('Enero 2019'!I8&gt;'Enero 2019'!J8,'Enero 2019'!I8,'Enero 2019'!J8)</f>
        <v>19.559999999999999</v>
      </c>
      <c r="BE6">
        <f>IF('Febrero 2019'!I8&gt;'Febrero 2019'!J8,'Febrero 2019'!I8,'Febrero 2019'!J8)</f>
        <v>19.59</v>
      </c>
      <c r="BF6">
        <f>IF('Marzo 2019'!I8&gt;'Marzo 2019'!J8,'Marzo 2019'!I8,'Marzo 2019'!J8)</f>
        <v>19.78</v>
      </c>
      <c r="BG6">
        <f>IF('Abril 2019'!I8&gt;'Abril 2019'!J8,'Abril 2019'!I8,'Abril 2019'!J8)</f>
        <v>19.79</v>
      </c>
      <c r="BH6">
        <f>IF('Mayo 2019'!I8&gt;'Mayo 2019'!J8,'Mayo 2019'!I8,'Mayo 2019'!J8)</f>
        <v>19.760000000000002</v>
      </c>
      <c r="BI6">
        <f>IF('Junio 2019'!I8&gt;'Junio 2019'!J8,'Junio 2019'!I8,'Junio 2019'!J8)</f>
        <v>19.670000000000002</v>
      </c>
      <c r="BJ6">
        <f>IF('Julio 2019'!I8&gt;'Julio 2019'!J8,'Julio 2019'!I8,'Julio 2019'!J8)</f>
        <v>19.649999999999999</v>
      </c>
      <c r="BK6">
        <f>IF('Agosto 2019'!I8&gt;'Agosto 2019'!J8,'Agosto 2019'!I8,'Agosto 2019'!J8)</f>
        <v>19.809999999999999</v>
      </c>
      <c r="BL6">
        <f>IF('Setiembre 2019'!I8&gt;'Setiembre 2019'!J8,'Setiembre 2019'!I8,'Setiembre 2019'!J8)</f>
        <v>19.559999999999999</v>
      </c>
      <c r="BO6">
        <f>IF('Diciembre 2019'!I8&gt;'Diciembre 2019'!J8,'Diciembre 2019'!I8,'Diciembre 2019'!J8)</f>
        <v>19.420000000000002</v>
      </c>
      <c r="BP6">
        <f>IF('Enero 2020'!I8&gt;'Enero 2020'!J8,'Enero 2020'!I8,'Enero 2020'!J8)</f>
        <v>19.75</v>
      </c>
      <c r="BQ6">
        <f>IF('Febrero 2020'!I8&gt;'Febrero 2020'!J8,'Febrero 2020'!I8,'Febrero 2020'!J8)</f>
        <v>19.670000000000002</v>
      </c>
      <c r="BS6">
        <f>IF('Abril 2020'!I8&gt;'Abril 2020'!J8,'Abril 2020'!I8,'Abril 2020'!J8)</f>
        <v>19.760000000000002</v>
      </c>
      <c r="BT6">
        <f>IF('Mayo 2020'!I8&gt;'Mayo 2020'!J8,'Mayo 2020'!I8,'Mayo 2020'!J8)</f>
        <v>19.82</v>
      </c>
      <c r="BU6">
        <f>IF('Junio 2020'!I8&gt;'Junio 2020'!J8,'Junio 2020'!I8,'Junio 2020'!J8)</f>
        <v>19.7</v>
      </c>
      <c r="BV6">
        <f>IF('Julio 2020'!I8&gt;'Julio 2020'!J8,'Julio 2020'!I8,'Julio 2020'!J8)</f>
        <v>19.61</v>
      </c>
      <c r="BW6">
        <f>IF('Agosto 2020'!I8&gt;'Agosto 2020'!J8,'Agosto 2020'!I8,'Agosto 2020'!J8)</f>
        <v>19.350000000000001</v>
      </c>
      <c r="BX6">
        <f>IF('Setiembre 2020'!I8&gt;'Setiembre 2020'!J8,'Setiembre 2020'!I8,'Setiembre 2020'!J8)</f>
        <v>17.850000000000001</v>
      </c>
      <c r="BY6">
        <f>IF('Octubre 2020'!I8&gt;'Octubre 2020'!J8,'Octubre 2020'!I8,'Octubre 2020'!J8)</f>
        <v>19.18</v>
      </c>
      <c r="BZ6">
        <f>IF('Noviembre 2020'!I8&gt;'Noviembre 2020'!J8,'Noviembre 2020'!I8,'Noviembre 2020'!J8)</f>
        <v>18.899999999999999</v>
      </c>
      <c r="CA6">
        <f>IF('Diciembre 2020'!I8&gt;'Diciembre 2020'!J8,'Diciembre 2020'!I8,'Diciembre 2020'!J8)</f>
        <v>19.260000000000002</v>
      </c>
      <c r="CB6">
        <f>IF('Enero 2021'!I8&gt;'Enero 2021'!J8,'Enero 2021'!I8,'Enero 2021'!J8)</f>
        <v>19.420000000000002</v>
      </c>
      <c r="CC6">
        <f>IF('Febrero 2021'!I8&gt;'Febrero 2021'!J8,'Febrero 2021'!I8,'Febrero 2021'!J8)</f>
        <v>19.25</v>
      </c>
      <c r="CE6">
        <f>IF('Abril 2021 '!I8&gt;'Abril 2021 '!J8,'Abril 2021 '!I8,'Abril 2021 '!J8)</f>
        <v>19.75</v>
      </c>
      <c r="CF6">
        <f>IF('Mayo 2021'!I8&gt;'Mayo 2021'!J8,'Mayo 2021'!I8,'Mayo 2021'!J8)</f>
        <v>19.7</v>
      </c>
      <c r="CG6">
        <f>IF('Junio 2021'!I8&gt;'Junio 2021'!J8,'Junio 2021'!I8,'Junio 2021'!J8)</f>
        <v>19.59</v>
      </c>
      <c r="CH6">
        <f>IF('Julio 2021'!I8&gt;'Julio 2021'!J8,'Julio 2021'!I8,'Julio 2021'!J8)</f>
        <v>19.52</v>
      </c>
      <c r="CI6">
        <f>IF('Agosto 2021'!I8&gt;'Agosto 2021'!J8,'Agosto 2021'!I8,'Agosto 2021'!J8)</f>
        <v>19.53</v>
      </c>
      <c r="CJ6">
        <f>IF('Setiembre 2021'!I8&gt;'Setiembre 2021'!J8,'Setiembre 2021'!I8,'Setiembre 2021'!J8)</f>
        <v>19.28</v>
      </c>
      <c r="CK6">
        <f>IF('Octubre 2021'!I8&gt;'Octubre 2021'!J8,'Octubre 2021'!I8,'Octubre 2021'!J8)</f>
        <v>18.850000000000001</v>
      </c>
      <c r="CM6">
        <f>IF('Diciembre 2021'!I8&gt;'Diciembre 2021'!J8,'Diciembre 2021'!I8,'Diciembre 2021'!J8)</f>
        <v>18.850000000000001</v>
      </c>
      <c r="CN6">
        <f>IF('Enero 2022'!I8&gt;'Enero 2022'!J8,'Enero 2022'!I8,'Enero 2022'!J8)</f>
        <v>19.760000000000002</v>
      </c>
      <c r="CP6">
        <f>IF('Marzo 2022'!I8&gt;'Marzo 2022'!J8,'Marzo 2022'!I8,'Marzo 2022'!J8)</f>
        <v>19.78</v>
      </c>
      <c r="CQ6">
        <f>IF('Abril 2022'!I8&gt;'Abril 2022'!J8,'Abril 2022'!I8,'Abril 2022'!J8)</f>
        <v>19.850000000000001</v>
      </c>
      <c r="CR6">
        <f>IF('Mayo 2022'!I8&gt;'Mayo 2022'!J8,'Mayo 2022'!I8,'Mayo 2022'!J8)</f>
        <v>19.53</v>
      </c>
      <c r="CS6">
        <f>IF('Junio 2022'!I8&gt;'Junio 2022'!J8,'Junio 2022'!I8,'Junio 2022'!J8)</f>
        <v>19.399999999999999</v>
      </c>
      <c r="CT6">
        <f>IF('Julio 2022'!I8&gt;'Julio 2022'!J8,'Julio 2022'!I8,'Julio 2022'!J8)</f>
        <v>19.04</v>
      </c>
      <c r="CU6">
        <f>IF('Agosto 2022'!I8&gt;'Agosto 2022'!J8,'Agosto 2022'!I8,'Agosto 2022'!J8)</f>
        <v>19.100000000000001</v>
      </c>
      <c r="CV6">
        <f>IF('Setiembre 2022'!I8&gt;'Setiembre 2022'!J8,'Setiembre 2022'!I8,'Setiembre 2022'!J8)</f>
        <v>19.190000000000001</v>
      </c>
      <c r="CW6">
        <f>IF('Octubre 2022'!I8&gt;'Octubre 2022'!J8,'Octubre 2022'!I8,'Octubre 2022'!J8)</f>
        <v>19.03</v>
      </c>
      <c r="CX6">
        <f>IF('Noviembre 2022'!I8&gt;'Noviembre 2022'!J8,'Noviembre 2022'!I8,'Noviembre 2022'!J8)</f>
        <v>19.32</v>
      </c>
      <c r="CY6">
        <f>IF('Diciembre 2022'!I8&gt;'Diciembre 2022'!J8,'Diciembre 2022'!I8,'Diciembre 2022'!J8)</f>
        <v>19.420000000000002</v>
      </c>
      <c r="CZ6">
        <f>IF('Enero 2023'!I8&gt;'Enero 2023'!J8,'Enero 2023'!I8,'Enero 2023'!J8)</f>
        <v>19.5</v>
      </c>
      <c r="DA6">
        <f>IF('Febrero 2023'!I8&gt;'Febrero 2023'!J8,'Febrero 2023'!I8,'Febrero 2023'!J8)</f>
        <v>19.54</v>
      </c>
      <c r="DB6">
        <f>IF('Marzo 2023'!I8&gt;'Marzo 2023'!J8,'Marzo 2023'!I8,'Marzo 2023'!J8)</f>
        <v>19.97</v>
      </c>
      <c r="DC6">
        <f>IF('Abril 2023'!I8&gt;'Abril 2023'!J8,'Abril 2023'!I8,'Abril 2023'!J8)</f>
        <v>19.649999999999999</v>
      </c>
      <c r="DD6">
        <f>IF('Mayo 2023'!I8&gt;'Mayo 2023'!J8,'Mayo 2023'!I8,'Mayo 2023'!J8)</f>
        <v>19.7</v>
      </c>
      <c r="DE6">
        <f>IF('Junio 2023'!I8&gt;'Junio 2023'!J8,'Junio 2023'!I8,'Junio 2023'!J8)</f>
        <v>19.55</v>
      </c>
      <c r="DF6">
        <f>IF('Julio 2023'!I8&gt;'Julio 2023'!J8,'Julio 2023'!I8,'Julio 2023'!J8)</f>
        <v>20.2</v>
      </c>
      <c r="DG6">
        <f>IF('Agosto 2023'!I8&gt;'Agosto 2023'!J8,'Agosto 2023'!I8,'Agosto 2023'!J8)</f>
        <v>19.579999999999998</v>
      </c>
      <c r="DH6">
        <f>IF('Setiembre 2023'!I8&gt;'Setiembre 2023'!J8,'Setiembre 2023'!I8,'Setiembre 2023'!J8)</f>
        <v>19.46</v>
      </c>
      <c r="DI6">
        <f>IF('Octubre 2023'!I8&gt;'Octubre 2023'!J8,'Octubre 2023'!I8,'Octubre 2023'!J8)</f>
        <v>19.21</v>
      </c>
      <c r="DJ6">
        <f>IF('Noviembre 2023'!I8&gt;'Noviembre 2023'!J8,'Noviembre 2023'!I8,'Noviembre 2023'!J8)</f>
        <v>19.28</v>
      </c>
      <c r="DK6">
        <f>IF('Diciembre 2023'!I8&gt;'Diciembre 2023'!J8,'Diciembre 2023'!I8,'Diciembre 2023'!J8)</f>
        <v>19.48</v>
      </c>
      <c r="DL6">
        <f>IF('Enero 2024'!I8&gt;'Enero 2024'!J8,'Enero 2024'!I8,'Enero 2024'!J8)</f>
        <v>19.600000000000001</v>
      </c>
      <c r="DM6">
        <f>IF('Febrero 2024'!I8&gt;'Febrero 2024'!J8,'Febrero 2024'!I8,'Febrero 2024'!J8)</f>
        <v>19.61</v>
      </c>
      <c r="DN6">
        <f>IF('Marzo 2024'!I8&gt;'Marzo 2024'!J8,'Marzo 2024'!I8,'Marzo 2024'!J8)</f>
        <v>19.61</v>
      </c>
      <c r="DO6">
        <f>IF('Abril 2024'!I8&gt;'Abril 2024'!J8,'Abril 2024'!I8,'Abril 2024'!J8)</f>
        <v>19.3</v>
      </c>
      <c r="DP6">
        <f>IF('Mayo 2024'!I8&gt;'Mayo 2024'!J8,'Mayo 2024'!I8,'Mayo 2024'!J8)</f>
        <v>19.989999999999998</v>
      </c>
      <c r="DQ6">
        <f>IF('Junio 2024'!I8&gt;'Junio 2024'!J8,'Junio 2024'!I8,'Junio 2024'!J8)</f>
        <v>19</v>
      </c>
      <c r="DR6">
        <f>IF('Julio 2024'!I8&gt;'Julio 2024'!J8,'Julio 2024'!I8,'Julio 2024'!J8)</f>
        <v>19.27</v>
      </c>
      <c r="DS6">
        <f>IF('Agosto 2024'!I8&gt;'Agosto 2024'!J8,'Agosto 2024'!I8,'Agosto 2024'!J8)</f>
        <v>19.22</v>
      </c>
      <c r="DT6">
        <f>IF('Setiembre 2024'!I8&gt;'Setiembre 2024'!J8,'Setiembre 2024'!I8,'Setiembre 2024'!J8)</f>
        <v>19.3</v>
      </c>
      <c r="DU6">
        <f>IF('Octubre 2024'!I8&gt;'Octubre 2024'!J8,'Octubre 2024'!I8,'Octubre 2024'!J8)</f>
        <v>18.52</v>
      </c>
      <c r="DV6">
        <f>IF('Noviembre 2024'!I8&gt;'Noviembre 2024'!J8,'Noviembre 2024'!I8,'Noviembre 2024'!J8)</f>
        <v>18.84</v>
      </c>
      <c r="DW6">
        <f>IF('Diciembre 2024'!I8&gt;'Diciembre 2024'!J8,'Diciembre 2024'!I8,'Diciembre 2024'!J8)</f>
        <v>19.239999999999998</v>
      </c>
      <c r="DX6">
        <f>IF('Enero 2025'!I8&gt;'Enero 2025'!J8,'Enero 2025'!I8,'Enero 2025'!J8)</f>
        <v>19.47</v>
      </c>
      <c r="DY6">
        <f>IF('Febrero 2025'!I8&gt;'Febrero 2025'!J8,'Febrero 2025'!I8,'Febrero 2025'!J8)</f>
        <v>19.57</v>
      </c>
      <c r="DZ6">
        <f>IF('Marzo 2025'!I8&gt;'Marzo 2025'!J8,'Marzo 2025'!I8,'Marzo 2025'!J8)</f>
        <v>19.600000000000001</v>
      </c>
      <c r="EA6">
        <f>IF('Abril 2025'!I8&gt;'Abril 2025'!J8,'Abril 2025'!I8,'Abril 2025'!J8)</f>
        <v>19.670000000000002</v>
      </c>
    </row>
    <row r="7" spans="1:139" ht="27.75" customHeight="1" x14ac:dyDescent="0.25">
      <c r="A7" s="5" t="s">
        <v>28</v>
      </c>
      <c r="B7" s="5" t="s">
        <v>24</v>
      </c>
      <c r="C7" s="5">
        <v>370992</v>
      </c>
      <c r="D7" s="5">
        <v>234494</v>
      </c>
      <c r="E7" s="5">
        <v>237</v>
      </c>
      <c r="F7" s="5">
        <v>38</v>
      </c>
      <c r="G7" s="5">
        <v>0.17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>
        <f>IF('Enero 2016'!I8&gt;'Enero 2016'!J8,'Enero 2016'!I8,'Enero 2016'!J8)</f>
        <v>21.58</v>
      </c>
      <c r="U7" s="20">
        <f>IF('Febrero 2016'!I8&gt;'Febrero 2016'!J8,'Febrero 2016'!I8,'Febrero 2016'!J8)</f>
        <v>22.759999999999998</v>
      </c>
      <c r="V7" s="20">
        <f>IF('Marzo 2016'!I9&gt;'Marzo 2016'!J9,'Marzo 2016'!I9,'Marzo 2016'!J9)</f>
        <v>25.599999999999998</v>
      </c>
      <c r="W7" s="20">
        <f>IF('Abril 2016'!I9&gt;'Abril 2016'!J9,'Abril 2016'!I9,'Abril 2016'!J9)</f>
        <v>24.56</v>
      </c>
      <c r="X7" s="33">
        <f>IF('Mayo 2016'!I9&gt;'Mayo 2016'!J9,'Mayo 2016'!I9,'Mayo 2016'!J9)</f>
        <v>29.569999999999997</v>
      </c>
      <c r="Y7" s="20">
        <f>IF('Junio 2016'!I9&gt;'Junio 2016'!J9,'Junio 2016'!I9,'Junio 2016'!J9)</f>
        <v>27.06</v>
      </c>
      <c r="Z7" s="20">
        <f>IF('Julio 2016'!I9&gt;'Julio 2016'!J9,'Julio 2016'!I9,'Julio 2016'!J9)</f>
        <v>25.63</v>
      </c>
      <c r="AA7" s="33">
        <f>IF('Agosto 2016'!I9&gt;'Agosto 2016'!J9,'Agosto 2016'!I9,'Agosto 2016'!J9)</f>
        <v>29.7</v>
      </c>
      <c r="AB7" s="33">
        <f>IF('Setiembre 2016'!I9&gt;'Setiembre 2016'!J9,'Setiembre 2016'!I9,'Setiembre 2016'!J9)</f>
        <v>23.849999999999998</v>
      </c>
      <c r="AC7" s="20">
        <f>IF('Octubre 2016'!J9&gt;'Octubre 2016'!I9,'Octubre 2016'!J9,'Octubre 2016'!I9)</f>
        <v>16.889999999999997</v>
      </c>
      <c r="AD7" s="20"/>
      <c r="AE7" s="20">
        <f>IF('Diciembre 2016'!J9&gt;'Diciembre 2016'!I9,'Diciembre 2016'!J9,'Diciembre 2016'!I9)</f>
        <v>15.909999999999998</v>
      </c>
      <c r="AG7" s="33">
        <f>IF('Febrero 2017'!I9&gt;'Febrero 2017'!J9,'Febrero 2017'!I9,'Febrero 2017'!J9)</f>
        <v>21.02</v>
      </c>
      <c r="AH7">
        <f>IF('Marzo 2017'!I9&gt;'Marzo 2017'!J9,'Marzo 2017'!I9,'Marzo 2017'!J9)</f>
        <v>26.38</v>
      </c>
      <c r="AJ7">
        <f>IF('Mayo 2017'!I9&gt;'Mayo 2017'!J9,'Mayo 2017'!I9,'Mayo 2017'!J9)</f>
        <v>25.799999999999997</v>
      </c>
      <c r="AK7" s="33">
        <f>IF('Junio 2017'!I9&gt;'Junio 2017'!J9,'Junio 2017'!I9,'Junio 2017'!J9)</f>
        <v>25.33</v>
      </c>
      <c r="AL7">
        <f>IF('Julio 2017'!I9&gt;'Julio 2017'!J9,'Julio 2017'!I9,'Julio 2017'!J9)</f>
        <v>19.25</v>
      </c>
      <c r="AM7" s="33">
        <f>IF('Agosto 2017'!I9&gt;'Agosto 2017'!J9,'Agosto 2017'!I9,'Agosto 2017'!J9)</f>
        <v>18.52</v>
      </c>
      <c r="AN7">
        <f>IF('Setiembre 2017'!I9&gt;'Setiembre 2017'!J9,'Setiembre 2017'!I9,'Setiembre 2017'!J9)</f>
        <v>15.979999999999999</v>
      </c>
      <c r="AO7">
        <f>IF('Octubre 2017'!J9&gt;'Octubre 2017'!I9,'Octubre 2017'!J9,'Octubre 2017'!I9)</f>
        <v>11.76</v>
      </c>
      <c r="AP7">
        <f>IF('Noviembre 2017'!I9&gt;'Noviembre 2017'!J9,'Noviembre 2017'!I9,'Noviembre 2017'!J9)</f>
        <v>13.47</v>
      </c>
      <c r="AQ7">
        <f>IF('Diciembre 2017'!J9&gt;'Diciembre 2017'!I9,'Diciembre 2017'!J9,'Diciembre 2017'!I9)</f>
        <v>14.790000000000001</v>
      </c>
      <c r="AR7">
        <f>IF('Enero 2018'!I9&gt;'Enero 2018'!J9,'Enero 2018'!I9,'Enero 2018'!J9)</f>
        <v>18.959999999999997</v>
      </c>
      <c r="AS7">
        <f>IF('Febrero 2018'!I9&gt;'Febrero 2018'!J9,'Febrero 2018'!I9,'Febrero 2018'!J9)</f>
        <v>19.459999999999997</v>
      </c>
      <c r="AT7">
        <f>IF('Marzo 2018'!I9&gt;'Marzo 2018'!J9,'Marzo 2018'!I9,'Marzo 2018'!J9)</f>
        <v>21.08</v>
      </c>
      <c r="AW7">
        <f>IF('Junio 2018'!I9&gt;'Junio 2018'!J9,'Junio 2018'!I9,'Junio 2018'!J9)</f>
        <v>26.159999999999997</v>
      </c>
      <c r="BA7">
        <f>IF('Octubre 2018'!I9&gt;'Octubre 2018'!J9,'Octubre 2018'!I9,'Octubre 2018'!J9)</f>
        <v>15.28</v>
      </c>
      <c r="BB7">
        <f>IF('Noviembre 2018'!I9&gt;'Noviembre 2018'!J9,'Noviembre 2018'!I9,'Noviembre 2018'!J9)</f>
        <v>15.76</v>
      </c>
      <c r="BC7">
        <f>IF('Diciembre 2018'!I9&gt;'Diciembre 2018'!J9,'Diciembre 2018'!I9,'Diciembre 2018'!J9)</f>
        <v>16.18</v>
      </c>
      <c r="BD7" s="33">
        <f>IF('Enero 2019'!I9&gt;'Enero 2019'!J9,'Enero 2019'!I9,'Enero 2019'!J9)</f>
        <v>20.18</v>
      </c>
      <c r="BE7">
        <f>IF('Febrero 2019'!I9&gt;'Febrero 2019'!J9,'Febrero 2019'!I9,'Febrero 2019'!J9)</f>
        <v>20.59</v>
      </c>
      <c r="BF7">
        <f>IF('Marzo 2019'!I9&gt;'Marzo 2019'!J9,'Marzo 2019'!I9,'Marzo 2019'!J9)</f>
        <v>22.119999999999997</v>
      </c>
      <c r="BH7">
        <f>IF('Mayo 2019'!I9&gt;'Mayo 2019'!J9,'Mayo 2019'!I9,'Mayo 2019'!J9)</f>
        <v>24.47</v>
      </c>
      <c r="BI7">
        <f>IF('Junio 2019'!I9&gt;'Junio 2019'!J9,'Junio 2019'!I9,'Junio 2019'!J9)</f>
        <v>26.04</v>
      </c>
      <c r="BJ7" s="33">
        <f>IF('Julio 2019'!I9&gt;'Julio 2019'!J9,'Julio 2019'!I9,'Julio 2019'!J9)</f>
        <v>32.589999999999996</v>
      </c>
      <c r="BK7" s="33">
        <f>IF('Agosto 2019'!I9&gt;'Agosto 2019'!J9,'Agosto 2019'!I9,'Agosto 2019'!J9)</f>
        <v>32.92</v>
      </c>
      <c r="BL7">
        <f>IF('Setiembre 2019'!I9&gt;'Setiembre 2019'!J9,'Setiembre 2019'!I9,'Setiembre 2019'!J9)</f>
        <v>30.259999999999998</v>
      </c>
      <c r="BP7">
        <f>IF('Enero 2020'!I9&gt;'Enero 2020'!J9,'Enero 2020'!I9,'Enero 2020'!J9)</f>
        <v>18.529999999999998</v>
      </c>
      <c r="BR7">
        <f>IF('Marzo 2020'!I9&gt;'Marzo 2020'!J9,'Marzo 2020'!I9,'Marzo 2020'!J9)</f>
        <v>21.79</v>
      </c>
      <c r="BS7">
        <f>IF('Abril 2020'!I9&gt;'Abril 2020'!J9,'Abril 2020'!I9,'Abril 2020'!J9)</f>
        <v>23.18</v>
      </c>
      <c r="BT7" t="s">
        <v>73</v>
      </c>
      <c r="BU7">
        <f>IF('Junio 2020'!I9&gt;'Junio 2020'!J9,'Junio 2020'!I9,'Junio 2020'!J9)</f>
        <v>26.759999999999998</v>
      </c>
      <c r="BW7">
        <f>IF('Agosto 2020'!I9&gt;'Agosto 2020'!J9,'Agosto 2020'!I9,'Agosto 2020'!J9)</f>
        <v>21.31</v>
      </c>
      <c r="BY7">
        <f>IF('Octubre 2020'!I9&gt;'Octubre 2020'!J9,'Octubre 2020'!I9,'Octubre 2020'!J9)</f>
        <v>14.99</v>
      </c>
      <c r="BZ7">
        <f>IF('Noviembre 2020'!I9&gt;'Noviembre 2020'!J9,'Noviembre 2020'!I9,'Noviembre 2020'!J9)</f>
        <v>13.47</v>
      </c>
      <c r="CA7">
        <f>IF('Diciembre 2020'!I9&gt;'Diciembre 2020'!J9,'Diciembre 2020'!I9,'Diciembre 2020'!J9)</f>
        <v>13.07</v>
      </c>
      <c r="CB7">
        <f>IF('Enero 2021'!I9&gt;'Enero 2021'!J9,'Enero 2021'!I9,'Enero 2021'!J9)</f>
        <v>15.97</v>
      </c>
      <c r="CD7">
        <f>IF('Marzo 2021'!I9&gt;'Marzo 2021'!J9,'Marzo 2021'!I9,'Marzo 2021'!J9)</f>
        <v>19.5</v>
      </c>
      <c r="CE7">
        <f>IF('Abril 2021 '!I9&gt;'Abril 2021 '!J9,'Abril 2021 '!I9,'Abril 2021 '!J9)</f>
        <v>22.959999999999997</v>
      </c>
      <c r="CF7">
        <f>IF('Mayo 2021'!I9&gt;'Mayo 2021'!J9,'Mayo 2021'!I9,'Mayo 2021'!J9)</f>
        <v>22.799999999999997</v>
      </c>
      <c r="CH7">
        <f>IF('Julio 2021'!I9&gt;'Julio 2021'!J9,'Julio 2021'!I9,'Julio 2021'!J9)</f>
        <v>21.36</v>
      </c>
      <c r="CJ7">
        <f>IF('Setiembre 2021'!I9&gt;'Setiembre 2021'!J9,'Setiembre 2021'!I9,'Setiembre 2021'!J9)</f>
        <v>18.47</v>
      </c>
      <c r="CK7">
        <f>IF('Octubre 2021'!I9&gt;'Octubre 2021'!J9,'Octubre 2021'!I9,'Octubre 2021'!J9)</f>
        <v>16.88</v>
      </c>
      <c r="CL7">
        <f>IF('Noviembre 2021'!I9&gt;'Noviembre 2021'!J9,'Noviembre 2021'!I9,'Noviembre 2021'!J9)</f>
        <v>15.38</v>
      </c>
      <c r="CM7">
        <f>IF('Diciembre 2021'!I9&gt;'Diciembre 2021'!J9,'Diciembre 2021'!I9,'Diciembre 2021'!J9)</f>
        <v>16.88</v>
      </c>
      <c r="CN7">
        <f>IF('Enero 2022'!I9&gt;'Enero 2022'!J9,'Enero 2022'!I9,'Enero 2022'!J9)</f>
        <v>20.09</v>
      </c>
      <c r="CO7">
        <f>IF('Febrero 2022'!I9&gt;'Febrero 2022'!J9,'Febrero 2022'!I9,'Febrero 2022'!J9)</f>
        <v>20.919999999999998</v>
      </c>
      <c r="CP7">
        <f>IF('Marzo 2022'!I9&gt;'Marzo 2022'!J9,'Marzo 2022'!I9,'Marzo 2022'!J9)</f>
        <v>22.13</v>
      </c>
      <c r="CQ7">
        <f>IF('Abril 2022'!I9&gt;'Abril 2022'!J9,'Abril 2022'!I9,'Abril 2022'!J9)</f>
        <v>26.389999999999997</v>
      </c>
      <c r="CR7">
        <f>IF('Mayo 2022'!I9&gt;'Mayo 2022'!J9,'Mayo 2022'!I9,'Mayo 2022'!J9)</f>
        <v>24.209999999999997</v>
      </c>
      <c r="CS7">
        <f>IF('Junio 2022'!I9&gt;'Junio 2022'!J9,'Junio 2022'!I9,'Junio 2022'!J9)</f>
        <v>18.149999999999999</v>
      </c>
      <c r="CT7">
        <f>IF('Julio 2022'!I9&gt;'Julio 2022'!J9,'Julio 2022'!I9,'Julio 2022'!J9)</f>
        <v>17.059999999999999</v>
      </c>
      <c r="CU7">
        <f>IF('Agosto 2022'!I9&gt;'Agosto 2022'!J9,'Agosto 2022'!I9,'Agosto 2022'!J9)</f>
        <v>15.22</v>
      </c>
      <c r="CV7">
        <f>IF('Setiembre 2022'!I9&gt;'Setiembre 2022'!J9,'Setiembre 2022'!I9,'Setiembre 2022'!J9)</f>
        <v>14.67</v>
      </c>
      <c r="CW7">
        <f>IF('Octubre 2022'!I9&gt;'Octubre 2022'!J9,'Octubre 2022'!I9,'Octubre 2022'!J9)</f>
        <v>19.43</v>
      </c>
      <c r="CX7">
        <f>IF('Noviembre 2022'!I9&gt;'Noviembre 2022'!J9,'Noviembre 2022'!I9,'Noviembre 2022'!J9)</f>
        <v>19.43</v>
      </c>
      <c r="CY7">
        <f>IF('Diciembre 2022'!I9&gt;'Diciembre 2022'!J9,'Diciembre 2022'!I9,'Diciembre 2022'!J9)</f>
        <v>14.91</v>
      </c>
      <c r="CZ7">
        <f>IF('Enero 2023'!I9&gt;'Enero 2023'!J9,'Enero 2023'!I9,'Enero 2023'!J9)</f>
        <v>17.709999999999997</v>
      </c>
      <c r="DA7">
        <f>IF('Febrero 2023'!I9&gt;'Febrero 2023'!J9,'Febrero 2023'!I9,'Febrero 2023'!J9)</f>
        <v>19.409999999999997</v>
      </c>
      <c r="DC7">
        <f>IF('Abril 2023'!I9&gt;'Abril 2023'!J9,'Abril 2023'!I9,'Abril 2023'!J9)</f>
        <v>22.11</v>
      </c>
      <c r="DD7">
        <f>IF('Mayo 2023'!I9&gt;'Mayo 2023'!J9,'Mayo 2023'!I9,'Mayo 2023'!J9)</f>
        <v>18.93</v>
      </c>
      <c r="DE7">
        <f>IF('Junio 2023'!I9&gt;'Junio 2023'!J9,'Junio 2023'!I9,'Junio 2023'!J9)</f>
        <v>24.24</v>
      </c>
      <c r="DF7">
        <f>IF('Julio 2023'!I9&gt;'Julio 2023'!J9,'Julio 2023'!I9,'Julio 2023'!J9)</f>
        <v>23.95</v>
      </c>
      <c r="DG7">
        <f>IF('Agosto 2023'!I9&gt;'Agosto 2023'!J9,'Agosto 2023'!I9,'Agosto 2023'!J9)</f>
        <v>23.779999999999998</v>
      </c>
      <c r="DI7">
        <f>IF('Octubre 2023'!I9&gt;'Octubre 2023'!J9,'Octubre 2023'!I9,'Octubre 2023'!J9)</f>
        <v>20.979999999999997</v>
      </c>
      <c r="DJ7">
        <f>IF('Noviembre 2023'!I9&gt;'Noviembre 2023'!J9,'Noviembre 2023'!I9,'Noviembre 2023'!J9)</f>
        <v>16.869999999999997</v>
      </c>
      <c r="DK7">
        <f>IF('Diciembre 2023'!I9&gt;'Diciembre 2023'!J9,'Diciembre 2023'!I9,'Diciembre 2023'!J9)</f>
        <v>18.25</v>
      </c>
      <c r="DL7">
        <f>IF('Enero 2024'!I9&gt;'Enero 2024'!J9,'Enero 2024'!I9,'Enero 2024'!J9)</f>
        <v>18.229999999999997</v>
      </c>
      <c r="DM7">
        <f>IF('Febrero 2024'!I9&gt;'Febrero 2024'!J9,'Febrero 2024'!I9,'Febrero 2024'!J9)</f>
        <v>20.09</v>
      </c>
      <c r="DN7">
        <f>IF('Marzo 2024'!I9&gt;'Marzo 2024'!J9,'Marzo 2024'!I9,'Marzo 2024'!J9)</f>
        <v>20.09</v>
      </c>
      <c r="DO7">
        <f>IF('Abril 2024'!I9&gt;'Abril 2024'!J9,'Abril 2024'!I9,'Abril 2024'!J9)</f>
        <v>22.9</v>
      </c>
      <c r="DP7">
        <f>IF('Mayo 2024'!I9&gt;'Mayo 2024'!J9,'Mayo 2024'!I9,'Mayo 2024'!J9)</f>
        <v>30.59</v>
      </c>
      <c r="DS7">
        <f>IF('Agosto 2024'!I9&gt;'Agosto 2024'!J9,'Agosto 2024'!I9,'Agosto 2024'!J9)</f>
        <v>16.229999999999997</v>
      </c>
      <c r="DT7">
        <f>IF('Setiembre 2024'!I9&gt;'Setiembre 2024'!J9,'Setiembre 2024'!I9,'Setiembre 2024'!J9)</f>
        <v>15.85</v>
      </c>
      <c r="DU7">
        <f>IF('Octubre 2024'!I9&gt;'Octubre 2024'!J9,'Octubre 2024'!I9,'Octubre 2024'!J9)</f>
        <v>14.91</v>
      </c>
      <c r="DV7">
        <f>IF('Noviembre 2024'!I9&gt;'Noviembre 2024'!J9,'Noviembre 2024'!I9,'Noviembre 2024'!J9)</f>
        <v>12.21</v>
      </c>
      <c r="DW7">
        <f>IF('Diciembre 2024'!I9&gt;'Diciembre 2024'!J9,'Diciembre 2024'!I9,'Diciembre 2024'!J9)</f>
        <v>13.65</v>
      </c>
      <c r="DX7">
        <f>IF('Enero 2025'!I9&gt;'Enero 2025'!J9,'Enero 2025'!I9,'Enero 2025'!J9)</f>
        <v>16.77</v>
      </c>
      <c r="DY7">
        <f>IF('Febrero 2025'!I9&gt;'Febrero 2025'!J9,'Febrero 2025'!I9,'Febrero 2025'!J9)</f>
        <v>18.389999999999997</v>
      </c>
      <c r="DZ7">
        <f>IF('Marzo 2025'!I9&gt;'Marzo 2025'!J9,'Marzo 2025'!I9,'Marzo 2025'!J9)</f>
        <v>20.009999999999998</v>
      </c>
      <c r="EA7">
        <f>IF('Abril 2025'!I9&gt;'Abril 2025'!J9,'Abril 2025'!I9,'Abril 2025'!J9)</f>
        <v>21.63</v>
      </c>
    </row>
    <row r="8" spans="1:139" ht="27.75" customHeight="1" x14ac:dyDescent="0.25">
      <c r="A8" s="5" t="s">
        <v>29</v>
      </c>
      <c r="B8" s="5" t="s">
        <v>27</v>
      </c>
      <c r="C8" s="5">
        <v>371175</v>
      </c>
      <c r="D8" s="5">
        <v>232773</v>
      </c>
      <c r="E8" s="5"/>
      <c r="F8" s="5"/>
      <c r="G8" s="5">
        <v>0.4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>
        <f>IF('Febrero 2016'!I9&gt;'Febrero 2016'!J9,'Febrero 2016'!I9,'Febrero 2016'!J9)</f>
        <v>4.9099999999999993</v>
      </c>
      <c r="V8" s="20">
        <f>IF('Marzo 2016'!I10&gt;'Marzo 2016'!J10,'Marzo 2016'!I10,'Marzo 2016'!J10)</f>
        <v>5.8699999999999992</v>
      </c>
      <c r="W8" s="20">
        <f>IF('Abril 2016'!I10&gt;'Abril 2016'!J10,'Abril 2016'!I10,'Abril 2016'!J10)</f>
        <v>6.1999999999999993</v>
      </c>
      <c r="X8" s="20">
        <f>IF('Mayo 2016'!I10&gt;'Mayo 2016'!J10,'Mayo 2016'!I10,'Mayo 2016'!J10)</f>
        <v>6.47</v>
      </c>
      <c r="Y8" s="20">
        <f>IF('Junio 2016'!I10&gt;'Junio 2016'!J10,'Junio 2016'!I10,'Junio 2016'!J10)</f>
        <v>5.38</v>
      </c>
      <c r="Z8" s="20">
        <f>IF('Julio 2016'!I10&gt;'Julio 2016'!J10,'Julio 2016'!I10,'Julio 2016'!J10)</f>
        <v>4.6999999999999993</v>
      </c>
      <c r="AA8" s="20">
        <f>IF('Agosto 2016'!I10&gt;'Agosto 2016'!J10,'Agosto 2016'!I10,'Agosto 2016'!J10)</f>
        <v>4.2799999999999994</v>
      </c>
      <c r="AB8" s="20">
        <f>IF('Setiembre 2016'!I10&gt;'Setiembre 2016'!J10,'Setiembre 2016'!I10,'Setiembre 2016'!J10)</f>
        <v>3.6700000000000004</v>
      </c>
      <c r="AC8" s="20">
        <f>IF('Octubre 2016'!J10&gt;'Octubre 2016'!I10,'Octubre 2016'!J10,'Octubre 2016'!I10)</f>
        <v>3.44</v>
      </c>
      <c r="AD8" s="20"/>
      <c r="AE8" s="20">
        <f>IF('Diciembre 2016'!J10&gt;'Diciembre 2016'!I10,'Diciembre 2016'!J10,'Diciembre 2016'!I10)</f>
        <v>3.6300000000000003</v>
      </c>
      <c r="AG8" s="20">
        <f>IF('Febrero 2017'!I10&gt;'Febrero 2017'!J10,'Febrero 2017'!I10,'Febrero 2017'!J10)</f>
        <v>4.3</v>
      </c>
      <c r="AH8">
        <f>IF('Marzo 2017'!I10&gt;'Marzo 2017'!J10,'Marzo 2017'!I10,'Marzo 2017'!J10)</f>
        <v>8.4</v>
      </c>
      <c r="AI8">
        <f>IF('Abril 2017'!I10&gt;'Abril 2017'!J10,'Abril 2017'!I10,'Abril 2017'!J10)</f>
        <v>5.5699999999999994</v>
      </c>
      <c r="AJ8">
        <f>IF('Mayo 2017'!I10&gt;'Mayo 2017'!J10,'Mayo 2017'!I10,'Mayo 2017'!J10)</f>
        <v>4.84</v>
      </c>
      <c r="AL8">
        <f>IF('Julio 2017'!I10&gt;'Julio 2017'!J10,'Julio 2017'!I10,'Julio 2017'!J10)</f>
        <v>3.48</v>
      </c>
      <c r="AM8">
        <f>IF('Agosto 2017'!I10&gt;'Agosto 2017'!J10,'Agosto 2017'!I10,'Agosto 2017'!J10)</f>
        <v>3.45</v>
      </c>
      <c r="AN8">
        <f>IF('Setiembre 2017'!I10&gt;'Setiembre 2017'!J10,'Setiembre 2017'!I10,'Setiembre 2017'!J10)</f>
        <v>3.11</v>
      </c>
      <c r="AO8">
        <f>IF('Octubre 2017'!J10&gt;'Octubre 2017'!I10,'Octubre 2017'!J10,'Octubre 2017'!I10)</f>
        <v>3.78</v>
      </c>
      <c r="AP8">
        <f>IF('Noviembre 2017'!I10&gt;'Noviembre 2017'!J10,'Noviembre 2017'!I10,'Noviembre 2017'!J10)</f>
        <v>3.6</v>
      </c>
      <c r="AQ8">
        <f>IF('Diciembre 2017'!J10&gt;'Diciembre 2017'!I10,'Diciembre 2017'!J10,'Diciembre 2017'!I10)</f>
        <v>3.7500000000000004</v>
      </c>
      <c r="AR8">
        <f>IF('Enero 2018'!I10&gt;'Enero 2018'!J10,'Enero 2018'!I10,'Enero 2018'!J10)</f>
        <v>3.9200000000000004</v>
      </c>
      <c r="AS8">
        <f>IF('Febrero 2018'!I10&gt;'Febrero 2018'!J10,'Febrero 2018'!I10,'Febrero 2018'!J10)</f>
        <v>4.5299999999999994</v>
      </c>
      <c r="AT8">
        <f>IF('Marzo 2018'!I10&gt;'Marzo 2018'!J10,'Marzo 2018'!I10,'Marzo 2018'!J10)</f>
        <v>5.1099999999999994</v>
      </c>
      <c r="AU8">
        <f>IF('Abril 2018'!I10&gt;'Abril 2018'!J10,'Abril 2018'!I10,'Abril 2018'!J10)</f>
        <v>5.77</v>
      </c>
      <c r="AV8">
        <f>IF('Mayo 2018'!I10&gt;'Mayo 2018'!J10,'Mayo 2018'!I10,'Mayo 2018'!J10)</f>
        <v>6.26</v>
      </c>
      <c r="AW8">
        <f>IF('Junio 2018'!I10&gt;'Junio 2018'!J10,'Junio 2018'!I10,'Junio 2018'!J10)</f>
        <v>6.21</v>
      </c>
      <c r="AX8">
        <f>IF('Julio 2018'!I10&gt;'Julio 2018'!J10,'Julio 2018'!I10,'Julio 2018'!J10)</f>
        <v>6.21</v>
      </c>
      <c r="AY8">
        <f>IF('Agosto 2018'!I10&gt;'Agosto 2018'!J10,'Agosto 2018'!I10,'Agosto 2018'!J10)</f>
        <v>4.18</v>
      </c>
      <c r="BA8">
        <f>IF('Octubre 2018'!I10&gt;'Octubre 2018'!J10,'Octubre 2018'!I10,'Octubre 2018'!J10)</f>
        <v>3.14</v>
      </c>
      <c r="BB8">
        <f>IF('Noviembre 2018'!I10&gt;'Noviembre 2018'!J10,'Noviembre 2018'!I10,'Noviembre 2018'!J10)</f>
        <v>2.7800000000000002</v>
      </c>
      <c r="BC8">
        <f>IF('Diciembre 2018'!I10&gt;'Diciembre 2018'!J10,'Diciembre 2018'!I10,'Diciembre 2018'!J10)</f>
        <v>3.77</v>
      </c>
      <c r="BD8">
        <f>IF('Enero 2019'!I10&gt;'Enero 2019'!J10,'Enero 2019'!I10,'Enero 2019'!J10)</f>
        <v>4.21</v>
      </c>
      <c r="BE8">
        <f>IF('Febrero 2019'!I10&gt;'Febrero 2019'!J10,'Febrero 2019'!I10,'Febrero 2019'!J10)</f>
        <v>4.8099999999999996</v>
      </c>
      <c r="BF8">
        <f>IF('Marzo 2019'!I10&gt;'Marzo 2019'!J10,'Marzo 2019'!I10,'Marzo 2019'!J10)</f>
        <v>5.6199999999999992</v>
      </c>
      <c r="BG8">
        <f>IF('Abril 2019'!I10&gt;'Abril 2019'!J10,'Abril 2019'!I10,'Abril 2019'!J10)</f>
        <v>6.13</v>
      </c>
      <c r="BH8">
        <f>IF('Mayo 2019'!I10&gt;'Mayo 2019'!J10,'Mayo 2019'!I10,'Mayo 2019'!J10)</f>
        <v>6.4499999999999993</v>
      </c>
      <c r="BI8">
        <f>IF('Junio 2019'!I10&gt;'Junio 2019'!J10,'Junio 2019'!I10,'Junio 2019'!J10)</f>
        <v>6.7299999999999995</v>
      </c>
      <c r="BJ8">
        <f>IF('Julio 2019'!I10&gt;'Julio 2019'!J10,'Julio 2019'!I10,'Julio 2019'!J10)</f>
        <v>6.52</v>
      </c>
      <c r="BK8">
        <f>IF('Agosto 2019'!I10&gt;'Agosto 2019'!J10,'Agosto 2019'!I10,'Agosto 2019'!J10)</f>
        <v>10.62</v>
      </c>
      <c r="BL8">
        <f>IF('Setiembre 2019'!I10&gt;'Setiembre 2019'!J10,'Setiembre 2019'!I10,'Setiembre 2019'!J10)</f>
        <v>5.64</v>
      </c>
      <c r="BM8">
        <f>IF('Octubre 2019'!I10&gt;'Octubre 2019'!J10,'Octubre 2019'!I10,'Octubre 2019'!J10)</f>
        <v>3.21</v>
      </c>
      <c r="BN8">
        <f>IF('Noviembre 2019'!I10&gt;'Noviembre 2019'!J10,'Noviembre 2019'!I10,'Noviembre 2019'!J10)</f>
        <v>3.6199999999999997</v>
      </c>
      <c r="BO8">
        <f>IF('Diciembre 2019'!I10&gt;'Diciembre 2019'!J10,'Diciembre 2019'!I10,'Diciembre 2019'!J10)</f>
        <v>3.8000000000000003</v>
      </c>
      <c r="BP8">
        <f>IF('Enero 2020'!I10&gt;'Enero 2020'!J10,'Enero 2020'!I10,'Enero 2020'!J10)</f>
        <v>4.1999999999999993</v>
      </c>
      <c r="BQ8">
        <f>IF('Febrero 2020'!I10&gt;'Febrero 2020'!J10,'Febrero 2020'!I10,'Febrero 2020'!J10)</f>
        <v>4.8099999999999996</v>
      </c>
      <c r="BR8">
        <f>IF('Marzo 2020'!I10&gt;'Marzo 2020'!J10,'Marzo 2020'!I10,'Marzo 2020'!J10)</f>
        <v>5.47</v>
      </c>
      <c r="BS8">
        <f>IF('Abril 2020'!I10&gt;'Abril 2020'!J10,'Abril 2020'!I10,'Abril 2020'!J10)</f>
        <v>6.1999999999999993</v>
      </c>
      <c r="BT8" t="s">
        <v>72</v>
      </c>
      <c r="BU8">
        <f>IF('Junio 2020'!I10&gt;'Junio 2020'!J10,'Junio 2020'!I10,'Junio 2020'!J10)</f>
        <v>6.8199999999999994</v>
      </c>
      <c r="BV8">
        <f>IF('Julio 2020'!I10&gt;'Julio 2020'!J10,'Julio 2020'!I10,'Julio 2020'!J10)</f>
        <v>4.83</v>
      </c>
      <c r="BW8">
        <f>IF('Agosto 2020'!I10&gt;'Agosto 2020'!J10,'Agosto 2020'!I10,'Agosto 2020'!J10)</f>
        <v>3.58</v>
      </c>
      <c r="BX8">
        <f>IF('Setiembre 2020'!I10&gt;'Setiembre 2020'!J10,'Setiembre 2020'!I10,'Setiembre 2020'!J10)</f>
        <v>2.2900000000000014</v>
      </c>
      <c r="BY8">
        <f>IF('Octubre 2020'!I10&gt;'Octubre 2020'!J10,'Octubre 2020'!I10,'Octubre 2020'!J10)</f>
        <v>3.37</v>
      </c>
      <c r="BZ8">
        <f>IF('Noviembre 2020'!I10&gt;'Noviembre 2020'!J10,'Noviembre 2020'!I10,'Noviembre 2020'!J10)</f>
        <v>2.97</v>
      </c>
      <c r="CA8">
        <f>IF('Diciembre 2020'!I10&gt;'Diciembre 2020'!J10,'Diciembre 2020'!I10,'Diciembre 2020'!J10)</f>
        <v>3.47</v>
      </c>
      <c r="CB8">
        <f>IF('Enero 2021'!I10&gt;'Enero 2021'!J10,'Enero 2021'!I10,'Enero 2021'!J10)</f>
        <v>3.97</v>
      </c>
      <c r="CC8">
        <f>IF('Febrero 2021'!I10&gt;'Febrero 2021'!J10,'Febrero 2021'!I10,'Febrero 2021'!J10)</f>
        <v>4.3499999999999996</v>
      </c>
      <c r="CD8">
        <f>IF('Marzo 2021'!I10&gt;'Marzo 2021'!J10,'Marzo 2021'!I10,'Marzo 2021'!J10)</f>
        <v>4.8999999999999995</v>
      </c>
      <c r="CE8">
        <f>IF('Abril 2021 '!I10&gt;'Abril 2021 '!J10,'Abril 2021 '!I10,'Abril 2021 '!J10)</f>
        <v>5.1199999999999992</v>
      </c>
      <c r="CF8">
        <f>IF('Mayo 2021'!I10&gt;'Mayo 2021'!J10,'Mayo 2021'!I10,'Mayo 2021'!J10)</f>
        <v>5.85</v>
      </c>
      <c r="CG8">
        <f>IF('Junio 2021'!I10&gt;'Junio 2021'!J10,'Junio 2021'!I10,'Junio 2021'!J10)</f>
        <v>2.2600000000000002</v>
      </c>
      <c r="CH8">
        <f>IF('Julio 2021'!I10&gt;'Julio 2021'!J10,'Julio 2021'!I10,'Julio 2021'!J10)</f>
        <v>3.97</v>
      </c>
      <c r="CI8">
        <f>IF('Agosto 2021'!I10&gt;'Agosto 2021'!J10,'Agosto 2021'!I10,'Agosto 2021'!J10)</f>
        <v>3.82</v>
      </c>
      <c r="CJ8">
        <f>IF('Setiembre 2021'!I10&gt;'Setiembre 2021'!J10,'Setiembre 2021'!I10,'Setiembre 2021'!J10)</f>
        <v>3.39</v>
      </c>
      <c r="CK8">
        <f>IF('Octubre 2021'!I10&gt;'Octubre 2021'!J10,'Octubre 2021'!I10,'Octubre 2021'!J10)</f>
        <v>3.06</v>
      </c>
      <c r="CL8">
        <f>IF('Noviembre 2021'!I10&gt;'Noviembre 2021'!J10,'Noviembre 2021'!I10,'Noviembre 2021'!J10)</f>
        <v>3.6</v>
      </c>
      <c r="CM8">
        <f>IF('Diciembre 2021'!I10&gt;'Diciembre 2021'!J10,'Diciembre 2021'!I10,'Diciembre 2021'!J10)</f>
        <v>3.06</v>
      </c>
      <c r="CN8">
        <f>IF('Enero 2022'!I10&gt;'Enero 2022'!J10,'Enero 2022'!I10,'Enero 2022'!J10)</f>
        <v>4.2299999999999995</v>
      </c>
      <c r="CO8">
        <f>IF('Febrero 2022'!I10&gt;'Febrero 2022'!J10,'Febrero 2022'!I10,'Febrero 2022'!J10)</f>
        <v>4.8499999999999996</v>
      </c>
      <c r="CP8">
        <f>IF('Marzo 2022'!I10&gt;'Marzo 2022'!J10,'Marzo 2022'!I10,'Marzo 2022'!J10)</f>
        <v>4.8</v>
      </c>
      <c r="CQ8">
        <f>IF('Abril 2022'!I10&gt;'Abril 2022'!J10,'Abril 2022'!I10,'Abril 2022'!J10)</f>
        <v>5.9899999999999993</v>
      </c>
      <c r="CR8">
        <f>IF('Mayo 2022'!I10&gt;'Mayo 2022'!J10,'Mayo 2022'!I10,'Mayo 2022'!J10)</f>
        <v>5.05</v>
      </c>
      <c r="CS8">
        <f>IF('Junio 2022'!I10&gt;'Junio 2022'!J10,'Junio 2022'!I10,'Junio 2022'!J10)</f>
        <v>3.6</v>
      </c>
      <c r="CT8">
        <f>IF('Julio 2022'!I10&gt;'Julio 2022'!J10,'Julio 2022'!I10,'Julio 2022'!J10)</f>
        <v>3.14</v>
      </c>
      <c r="CU8">
        <f>IF('Agosto 2022'!I10&gt;'Agosto 2022'!J10,'Agosto 2022'!I10,'Agosto 2022'!J10)</f>
        <v>3.39</v>
      </c>
      <c r="CV8">
        <f>IF('Setiembre 2022'!I10&gt;'Setiembre 2022'!J10,'Setiembre 2022'!I10,'Setiembre 2022'!J10)</f>
        <v>1.1600000000000001</v>
      </c>
      <c r="CW8">
        <f>IF('Octubre 2022'!I10&gt;'Octubre 2022'!J10,'Octubre 2022'!I10,'Octubre 2022'!J10)</f>
        <v>3.3400000000000003</v>
      </c>
      <c r="CX8">
        <f>IF('Noviembre 2022'!I10&gt;'Noviembre 2022'!J10,'Noviembre 2022'!I10,'Noviembre 2022'!J10)</f>
        <v>2.8400000000000003</v>
      </c>
      <c r="CY8">
        <f>IF('Diciembre 2022'!I10&gt;'Diciembre 2022'!J10,'Diciembre 2022'!I10,'Diciembre 2022'!J10)</f>
        <v>3.78</v>
      </c>
      <c r="CZ8">
        <f>IF('Enero 2023'!I10&gt;'Enero 2023'!J10,'Enero 2023'!I10,'Enero 2023'!J10)</f>
        <v>4.0999999999999996</v>
      </c>
      <c r="DA8">
        <f>IF('Febrero 2023'!I10&gt;'Febrero 2023'!J10,'Febrero 2023'!I10,'Febrero 2023'!J10)</f>
        <v>4.4899999999999993</v>
      </c>
      <c r="DB8">
        <f>IF('Marzo 2023'!I10&gt;'Marzo 2023'!J10,'Marzo 2023'!I10,'Marzo 2023'!J10)</f>
        <v>5.1099999999999994</v>
      </c>
      <c r="DC8">
        <f>IF('Abril 2023'!I10&gt;'Abril 2023'!J10,'Abril 2023'!I10,'Abril 2023'!J10)</f>
        <v>5.71</v>
      </c>
      <c r="DD8">
        <f>IF('Mayo 2023'!I10&gt;'Mayo 2023'!J10,'Mayo 2023'!I10,'Mayo 2023'!J10)</f>
        <v>6.1</v>
      </c>
      <c r="DE8">
        <f>IF('Junio 2023'!I10&gt;'Junio 2023'!J10,'Junio 2023'!I10,'Junio 2023'!J10)</f>
        <v>5.97</v>
      </c>
      <c r="DF8">
        <f>IF('Julio 2023'!I10&gt;'Julio 2023'!J10,'Julio 2023'!I10,'Julio 2023'!J10)</f>
        <v>5.54</v>
      </c>
      <c r="DG8">
        <f>IF('Agosto 2023'!I10&gt;'Agosto 2023'!J10,'Agosto 2023'!I10,'Agosto 2023'!J10)</f>
        <v>5.0999999999999996</v>
      </c>
      <c r="DH8">
        <f>IF('Setiembre 2023'!I10&gt;'Setiembre 2023'!J10,'Setiembre 2023'!I10,'Setiembre 2023'!J10)</f>
        <v>3.9</v>
      </c>
      <c r="DJ8">
        <f>IF('Noviembre 2023'!I10&gt;'Noviembre 2023'!J10,'Noviembre 2023'!I10,'Noviembre 2023'!J10)</f>
        <v>3.46</v>
      </c>
      <c r="DK8">
        <f>IF('Diciembre 2023'!I10&gt;'Diciembre 2023'!J10,'Diciembre 2023'!I10,'Diciembre 2023'!J10)</f>
        <v>3.6999999999999997</v>
      </c>
      <c r="DL8">
        <f>IF('Enero 2024'!I10&gt;'Enero 2024'!J10,'Enero 2024'!I10,'Enero 2024'!J10)</f>
        <v>3.8699999999999997</v>
      </c>
      <c r="DM8">
        <f>IF('Febrero 2024'!I10&gt;'Febrero 2024'!J10,'Febrero 2024'!I10,'Febrero 2024'!J10)</f>
        <v>4.34</v>
      </c>
      <c r="DN8">
        <f>IF('Marzo 2024'!I10&gt;'Marzo 2024'!J10,'Marzo 2024'!I10,'Marzo 2024'!J10)</f>
        <v>4.34</v>
      </c>
      <c r="DO8">
        <f>IF('Abril 2024'!I10&gt;'Abril 2024'!J10,'Abril 2024'!I10,'Abril 2024'!J10)</f>
        <v>5.83</v>
      </c>
      <c r="DP8">
        <f>IF('Mayo 2024'!I10&gt;'Mayo 2024'!J10,'Mayo 2024'!I10,'Mayo 2024'!J10)</f>
        <v>6.1899999999999995</v>
      </c>
      <c r="DQ8">
        <f>IF('Junio 2024'!I10&gt;'Junio 2024'!J10,'Junio 2024'!I10,'Junio 2024'!J10)</f>
        <v>3.77</v>
      </c>
      <c r="DR8">
        <f>IF('Julio 2024'!I10&gt;'Julio 2024'!J10,'Julio 2024'!I10,'Julio 2024'!J10)</f>
        <v>3.5900000000000003</v>
      </c>
      <c r="DS8">
        <f>IF('Agosto 2024'!I10&gt;'Agosto 2024'!J10,'Agosto 2024'!I10,'Agosto 2024'!J10)</f>
        <v>3.5</v>
      </c>
      <c r="DT8">
        <f>IF('Setiembre 2024'!I10&gt;'Setiembre 2024'!J10,'Setiembre 2024'!I10,'Setiembre 2024'!J10)</f>
        <v>3.31</v>
      </c>
      <c r="DU8">
        <f>IF('Octubre 2024'!I10&gt;'Octubre 2024'!J10,'Octubre 2024'!I10,'Octubre 2024'!J10)</f>
        <v>3.42</v>
      </c>
      <c r="DV8">
        <f>IF('Noviembre 2024'!I10&gt;'Noviembre 2024'!J10,'Noviembre 2024'!I10,'Noviembre 2024'!J10)</f>
        <v>3.24</v>
      </c>
      <c r="DW8">
        <f>IF('Diciembre 2024'!I10&gt;'Diciembre 2024'!J10,'Diciembre 2024'!I10,'Diciembre 2024'!J10)</f>
        <v>3.6</v>
      </c>
      <c r="DX8">
        <f>IF('Enero 2025'!I10&gt;'Enero 2025'!J10,'Enero 2025'!I10,'Enero 2025'!J10)</f>
        <v>3.85</v>
      </c>
      <c r="DY8">
        <f>IF('Febrero 2025'!I10&gt;'Febrero 2025'!J10,'Febrero 2025'!I10,'Febrero 2025'!J10)</f>
        <v>4.2399999999999993</v>
      </c>
      <c r="DZ8">
        <f>IF('Marzo 2025'!I10&gt;'Marzo 2025'!J10,'Marzo 2025'!I10,'Marzo 2025'!J10)</f>
        <v>4.8999999999999995</v>
      </c>
      <c r="EA8">
        <f>IF('Abril 2025'!I10&gt;'Abril 2025'!J10,'Abril 2025'!I10,'Abril 2025'!J10)</f>
        <v>6.52</v>
      </c>
    </row>
    <row r="9" spans="1:139" x14ac:dyDescent="0.25">
      <c r="A9" s="26" t="s">
        <v>47</v>
      </c>
      <c r="B9" s="5" t="s">
        <v>24</v>
      </c>
      <c r="C9" s="26">
        <v>371948</v>
      </c>
      <c r="D9" s="26">
        <v>233360</v>
      </c>
      <c r="G9" s="26">
        <v>0.2</v>
      </c>
      <c r="AK9">
        <f>IF('Junio 2017'!I11&gt;'Junio 2017'!J11,'Junio 2017'!I11,'Junio 2017'!J11)</f>
        <v>16.18</v>
      </c>
      <c r="AL9">
        <f>IF('Julio 2017'!I11&gt;'Julio 2017'!J11,'Julio 2017'!I11,'Julio 2017'!J11)</f>
        <v>14.200000000000001</v>
      </c>
      <c r="AM9">
        <f>IF('Agosto 2017'!I11&gt;'Agosto 2017'!J11,'Agosto 2017'!I11,'Agosto 2017'!J11)</f>
        <v>14.450000000000001</v>
      </c>
      <c r="AN9">
        <f>IF('Setiembre 2017'!I11&gt;'Setiembre 2017'!J11,'Setiembre 2017'!I11,'Setiembre 2017'!J11)</f>
        <v>13.33</v>
      </c>
      <c r="AO9">
        <f>IF('Octubre 2017'!J11&gt;'Octubre 2017'!I11,'Octubre 2017'!J11,'Octubre 2017'!I11)</f>
        <v>14.200000000000001</v>
      </c>
      <c r="AP9">
        <f>IF('Noviembre 2017'!I11&gt;'Noviembre 2017'!J11,'Noviembre 2017'!I11,'Noviembre 2017'!J11)</f>
        <v>14.540000000000001</v>
      </c>
      <c r="AQ9">
        <f>IF('Diciembre 2017'!J11&gt;'Diciembre 2017'!I11,'Diciembre 2017'!J11,'Diciembre 2017'!I11)</f>
        <v>15.86</v>
      </c>
      <c r="AR9">
        <f>IF('Enero 2018'!I11&gt;'Enero 2018'!J11,'Enero 2018'!I11,'Enero 2018'!J11)</f>
        <v>15.450000000000001</v>
      </c>
      <c r="AS9">
        <f>IF('Febrero 2018'!I11&gt;'Febrero 2018'!J11,'Febrero 2018'!I11,'Febrero 2018'!J11)</f>
        <v>15.780000000000001</v>
      </c>
      <c r="AT9">
        <f>IF('Marzo 2018'!I11&gt;'Marzo 2018'!J11,'Marzo 2018'!I11,'Marzo 2018'!J11)</f>
        <v>16.470000000000002</v>
      </c>
      <c r="AU9">
        <f>IF('Abril 2018'!I11&gt;'Abril 2018'!J11,'Abril 2018'!I11,'Abril 2018'!J11)</f>
        <v>17.36</v>
      </c>
      <c r="AV9">
        <f>IF('Mayo 2018'!I11&gt;'Mayo 2018'!J11,'Mayo 2018'!I11,'Mayo 2018'!J11)</f>
        <v>18.690000000000001</v>
      </c>
      <c r="AW9">
        <f>IF('Junio 2018'!I11&gt;'Junio 2018'!J11,'Junio 2018'!I11,'Junio 2018'!J11)</f>
        <v>19.080000000000002</v>
      </c>
      <c r="AX9">
        <f>IF('Julio 2018'!I11&gt;'Julio 2018'!J11,'Julio 2018'!I11,'Julio 2018'!J11)</f>
        <v>19.080000000000002</v>
      </c>
      <c r="AY9">
        <f>IF('Agosto 2018'!I11&gt;'Agosto 2018'!J11,'Agosto 2018'!I11,'Agosto 2018'!J11)</f>
        <v>15.58</v>
      </c>
      <c r="AZ9">
        <f>IF('Setiembre 2018'!I11&gt;'Setiembre 2018'!J11,'Setiembre 2018'!I11,'Setiembre 2018'!J11)</f>
        <v>15.32</v>
      </c>
      <c r="BA9">
        <f>IF('Octubre 2018'!I11&gt;'Octubre 2018'!J11,'Octubre 2018'!I11,'Octubre 2018'!J11)</f>
        <v>13.38</v>
      </c>
      <c r="BB9">
        <f>IF('Noviembre 2018'!I11&gt;'Noviembre 2018'!J11,'Noviembre 2018'!I11,'Noviembre 2018'!J11)</f>
        <v>14.73</v>
      </c>
      <c r="BD9">
        <f>IF('Enero 2019'!I11&gt;'Enero 2019'!J11,'Enero 2019'!I11,'Enero 2019'!J11)</f>
        <v>15.58</v>
      </c>
      <c r="BE9">
        <f>IF('Febrero 2019'!I11&gt;'Febrero 2019'!J11,'Febrero 2019'!I11,'Febrero 2019'!J11)</f>
        <v>15.89</v>
      </c>
      <c r="BF9">
        <f>IF('Marzo 2019'!I11&gt;'Marzo 2019'!J11,'Marzo 2019'!I11,'Marzo 2019'!J11)</f>
        <v>16.850000000000001</v>
      </c>
      <c r="BG9">
        <f>IF('Abril 2019'!I11&gt;'Abril 2019'!J11,'Abril 2019'!I11,'Abril 2019'!J11)</f>
        <v>17.79</v>
      </c>
      <c r="BH9">
        <f>IF('Mayo 2019'!I11&gt;'Mayo 2019'!J11,'Mayo 2019'!I11,'Mayo 2019'!J11)</f>
        <v>18.84</v>
      </c>
      <c r="BI9">
        <f>IF('Junio 2019'!I11&gt;'Junio 2019'!J11,'Junio 2019'!I11,'Junio 2019'!J11)</f>
        <v>18.96</v>
      </c>
      <c r="BJ9">
        <f>IF('Julio 2019'!I11&gt;'Julio 2019'!J11,'Julio 2019'!I11,'Julio 2019'!J11)</f>
        <v>17.46</v>
      </c>
      <c r="BK9">
        <f>IF('Agosto 2019'!I11&gt;'Agosto 2019'!J11,'Agosto 2019'!I11,'Agosto 2019'!J11)</f>
        <v>16.27</v>
      </c>
      <c r="BL9">
        <f>IF('Setiembre 2019'!I11&gt;'Setiembre 2019'!J11,'Setiembre 2019'!I11,'Setiembre 2019'!J11)</f>
        <v>15.870000000000001</v>
      </c>
      <c r="BO9">
        <f>IF('Diciembre 2019'!I11&gt;'Diciembre 2019'!J11,'Diciembre 2019'!I11,'Diciembre 2019'!J11)</f>
        <v>15.06</v>
      </c>
      <c r="BP9">
        <f>IF('Enero 2020'!I11&gt;'Enero 2020'!J11,'Enero 2020'!I11,'Enero 2020'!J11)</f>
        <v>15.520000000000001</v>
      </c>
      <c r="BR9">
        <f>IF('Marzo 2020'!I11&gt;'Marzo 2020'!J11,'Marzo 2020'!I11,'Marzo 2020'!J11)</f>
        <v>16.510000000000002</v>
      </c>
      <c r="BS9">
        <f>IF('Abril 2020'!I11&gt;'Abril 2020'!J11,'Abril 2020'!I11,'Abril 2020'!J11)</f>
        <v>17.760000000000002</v>
      </c>
      <c r="BT9">
        <f>IF('Mayo 2020'!I11&gt;'Mayo 2020'!J11,'Mayo 2020'!I11,'Mayo 2020'!J11)</f>
        <v>18.82</v>
      </c>
      <c r="BU9">
        <f>IF('Junio 2020'!I11&gt;'Junio 2020'!J11,'Junio 2020'!I11,'Junio 2020'!J11)</f>
        <v>19.350000000000001</v>
      </c>
      <c r="BW9">
        <f>IF('Agosto 2020'!I11&gt;'Agosto 2020'!J11,'Agosto 2020'!I11,'Agosto 2020'!J11)</f>
        <v>14.33</v>
      </c>
      <c r="BY9">
        <f>IF('Octubre 2020'!I11&gt;'Octubre 2020'!J11,'Octubre 2020'!I11,'Octubre 2020'!J11)</f>
        <v>13.91</v>
      </c>
      <c r="BZ9">
        <f>IF('Noviembre 2020'!I11&gt;'Noviembre 2020'!J11,'Noviembre 2020'!I11,'Noviembre 2020'!J11)</f>
        <v>14.33</v>
      </c>
      <c r="CA9">
        <f>IF('Diciembre 2020'!I11&gt;'Diciembre 2020'!J11,'Diciembre 2020'!I11,'Diciembre 2020'!J11)</f>
        <v>13.97</v>
      </c>
      <c r="CB9">
        <f>IF('Enero 2021'!I11&gt;'Enero 2021'!J11,'Enero 2021'!I11,'Enero 2021'!J11)</f>
        <v>15.120000000000001</v>
      </c>
      <c r="CC9">
        <f>IF('Febrero 2021'!I11&gt;'Febrero 2021'!J11,'Febrero 2021'!I11,'Febrero 2021'!J11)</f>
        <v>15.58</v>
      </c>
      <c r="CE9">
        <f>IF('Abril 2021 '!I11&gt;'Abril 2021 '!J11,'Abril 2021 '!I11,'Abril 2021 '!J11)</f>
        <v>16.8</v>
      </c>
      <c r="CF9">
        <f>IF('Mayo 2021'!I11&gt;'Mayo 2021'!J11,'Mayo 2021'!I11,'Mayo 2021'!J11)</f>
        <v>17.350000000000001</v>
      </c>
      <c r="CG9">
        <f>IF('Junio 2021'!I11&gt;'Junio 2021'!J11,'Junio 2021'!I11,'Junio 2021'!J11)</f>
        <v>17.77</v>
      </c>
      <c r="CI9">
        <f>IF('Agosto 2021'!I11&gt;'Agosto 2021'!J11,'Agosto 2021'!I11,'Agosto 2021'!J11)</f>
        <v>15.290000000000001</v>
      </c>
      <c r="CJ9">
        <f>IF('Setiembre 2021'!I11&gt;'Setiembre 2021'!J11,'Setiembre 2021'!I11,'Setiembre 2021'!J11)</f>
        <v>14.42</v>
      </c>
      <c r="CK9">
        <f>IF('Octubre 2021'!I11&gt;'Octubre 2021'!J11,'Octubre 2021'!I11,'Octubre 2021'!J11)</f>
        <v>16.16</v>
      </c>
      <c r="CL9">
        <f>IF('Noviembre 2021'!I11&gt;'Noviembre 2021'!J11,'Noviembre 2021'!I11,'Noviembre 2021'!J11)</f>
        <v>14.620000000000001</v>
      </c>
      <c r="CM9">
        <f>IF('Diciembre 2021'!I11&gt;'Diciembre 2021'!J11,'Diciembre 2021'!I11,'Diciembre 2021'!J11)</f>
        <v>16.16</v>
      </c>
      <c r="CN9">
        <f>IF('Enero 2022'!I11&gt;'Enero 2022'!J11,'Enero 2022'!I11,'Enero 2022'!J11)</f>
        <v>15.67</v>
      </c>
      <c r="CO9">
        <f>IF('Febrero 2022'!I11&gt;'Febrero 2022'!J11,'Febrero 2022'!I11,'Febrero 2022'!J11)</f>
        <v>16.02</v>
      </c>
      <c r="CP9">
        <f>IF('Marzo 2022'!I11&gt;'Marzo 2022'!J11,'Marzo 2022'!I11,'Marzo 2022'!J11)</f>
        <v>16.7</v>
      </c>
      <c r="CQ9">
        <f>IF('Abril 2022'!I11&gt;'Abril 2022'!J11,'Abril 2022'!I11,'Abril 2022'!J11)</f>
        <v>17.77</v>
      </c>
      <c r="CR9">
        <f>IF('Mayo 2022'!I11&gt;'Mayo 2022'!J11,'Mayo 2022'!I11,'Mayo 2022'!J11)</f>
        <v>16.93</v>
      </c>
      <c r="CS9">
        <f>IF('Junio 2022'!I11&gt;'Junio 2022'!J11,'Junio 2022'!I11,'Junio 2022'!J11)</f>
        <v>14.430000000000001</v>
      </c>
      <c r="CT9">
        <f>IF('Julio 2022'!I11&gt;'Julio 2022'!J11,'Julio 2022'!I11,'Julio 2022'!J11)</f>
        <v>13.790000000000001</v>
      </c>
      <c r="CU9">
        <f>IF('Agosto 2022'!I11&gt;'Agosto 2022'!J11,'Agosto 2022'!I11,'Agosto 2022'!J11)</f>
        <v>13.21</v>
      </c>
      <c r="CV9">
        <f>IF('Setiembre 2022'!I11&gt;'Setiembre 2022'!J11,'Setiembre 2022'!I11,'Setiembre 2022'!J11)</f>
        <v>14.32</v>
      </c>
      <c r="CW9">
        <f>IF('Octubre 2022'!I11&gt;'Octubre 2022'!J11,'Octubre 2022'!I11,'Octubre 2022'!J11)</f>
        <v>14.08</v>
      </c>
      <c r="CX9">
        <f>IF('Noviembre 2022'!I11&gt;'Noviembre 2022'!J11,'Noviembre 2022'!I11,'Noviembre 2022'!J11)</f>
        <v>13.850000000000001</v>
      </c>
      <c r="CY9">
        <f>IF('Diciembre 2022'!I11&gt;'Diciembre 2022'!J11,'Diciembre 2022'!I11,'Diciembre 2022'!J11)</f>
        <v>14.9</v>
      </c>
      <c r="CZ9">
        <f>IF('Enero 2023'!I11&gt;'Enero 2023'!J11,'Enero 2023'!I11,'Enero 2023'!J11)</f>
        <v>15.350000000000001</v>
      </c>
      <c r="DA9">
        <f>IF('Febrero 2023'!I11&gt;'Febrero 2023'!J11,'Febrero 2023'!I11,'Febrero 2023'!J11)</f>
        <v>15.970000000000002</v>
      </c>
      <c r="DB9">
        <f>IF('Marzo 2023'!I11&gt;'Marzo 2023'!J11,'Marzo 2023'!I11,'Marzo 2023'!J11)</f>
        <v>16.32</v>
      </c>
      <c r="DC9">
        <f>IF('Abril 2023'!I11&gt;'Abril 2023'!J11,'Abril 2023'!I11,'Abril 2023'!J11)</f>
        <v>18.38</v>
      </c>
      <c r="DD9">
        <f>IF('Mayo 2023'!I11&gt;'Mayo 2023'!J11,'Mayo 2023'!I11,'Mayo 2023'!J11)</f>
        <v>18.220000000000002</v>
      </c>
      <c r="DE9">
        <f>IF('Junio 2023'!I11&gt;'Junio 2023'!J11,'Junio 2023'!I11,'Junio 2023'!J11)</f>
        <v>18.5</v>
      </c>
      <c r="DF9">
        <f>IF('Julio 2023'!I11&gt;'Julio 2023'!J11,'Julio 2023'!I11,'Julio 2023'!J11)</f>
        <v>16.98</v>
      </c>
      <c r="DG9">
        <f>IF('Agosto 2023'!I11&gt;'Agosto 2023'!J11,'Agosto 2023'!I11,'Agosto 2023'!J11)</f>
        <v>15.75</v>
      </c>
      <c r="DH9">
        <f>IF('Setiembre 2023'!I11&gt;'Setiembre 2023'!J11,'Setiembre 2023'!I11,'Setiembre 2023'!J11)</f>
        <v>15.3</v>
      </c>
      <c r="DI9">
        <f>IF('Octubre 2023'!I11&gt;'Octubre 2023'!J11,'Octubre 2023'!I11,'Octubre 2023'!J11)</f>
        <v>14.620000000000001</v>
      </c>
      <c r="DJ9">
        <f>IF('Noviembre 2023'!I11&gt;'Noviembre 2023'!J11,'Noviembre 2023'!I11,'Noviembre 2023'!J11)</f>
        <v>14.5</v>
      </c>
      <c r="DK9">
        <f>IF('Diciembre 2023'!I11&gt;'Diciembre 2023'!J11,'Diciembre 2023'!I11,'Diciembre 2023'!J11)</f>
        <v>14.940000000000001</v>
      </c>
      <c r="DL9">
        <f>IF('Enero 2024'!I11&gt;'Enero 2024'!J11,'Enero 2024'!I11,'Enero 2024'!J11)</f>
        <v>15.21</v>
      </c>
      <c r="DM9">
        <f>IF('Febrero 2024'!I11&gt;'Febrero 2024'!J11,'Febrero 2024'!I11,'Febrero 2024'!J11)</f>
        <v>15.58</v>
      </c>
      <c r="DN9">
        <f>IF('Marzo 2024'!I11&gt;'Marzo 2024'!J11,'Marzo 2024'!I11,'Marzo 2024'!J11)</f>
        <v>15.58</v>
      </c>
      <c r="DO9">
        <f>IF('Abril 2024'!I11&gt;'Abril 2024'!J11,'Abril 2024'!I11,'Abril 2024'!J11)</f>
        <v>17.060000000000002</v>
      </c>
      <c r="DP9">
        <f>IF('Mayo 2024'!I11&gt;'Mayo 2024'!J11,'Mayo 2024'!I11,'Mayo 2024'!J11)</f>
        <v>18.170000000000002</v>
      </c>
      <c r="DQ9">
        <f>IF('Junio 2024'!I11&gt;'Junio 2024'!J11,'Junio 2024'!I11,'Junio 2024'!J11)</f>
        <v>15.16</v>
      </c>
      <c r="DR9">
        <f>IF('Julio 2024'!I11&gt;'Julio 2024'!J11,'Julio 2024'!I11,'Julio 2024'!J11)</f>
        <v>14.56</v>
      </c>
      <c r="DS9">
        <f>IF('Agosto 2024'!I11&gt;'Agosto 2024'!J11,'Agosto 2024'!I11,'Agosto 2024'!J11)</f>
        <v>14.46</v>
      </c>
      <c r="DT9">
        <f>IF('Setiembre 2024'!I11&gt;'Setiembre 2024'!J11,'Setiembre 2024'!I11,'Setiembre 2024'!J11)</f>
        <v>13.98</v>
      </c>
      <c r="DU9">
        <f>IF('Octubre 2024'!I11&gt;'Octubre 2024'!J11,'Octubre 2024'!I11,'Octubre 2024'!J11)</f>
        <v>14.21</v>
      </c>
      <c r="DV9">
        <f>IF('Noviembre 2024'!I11&gt;'Noviembre 2024'!J11,'Noviembre 2024'!I11,'Noviembre 2024'!J11)</f>
        <v>14.67</v>
      </c>
      <c r="DW9">
        <f>IF('Diciembre 2024'!I11&gt;'Diciembre 2024'!J11,'Diciembre 2024'!I11,'Diciembre 2024'!J11)</f>
        <v>14.600000000000001</v>
      </c>
      <c r="DX9">
        <f>IF('Enero 2025'!I11&gt;'Enero 2025'!J11,'Enero 2025'!I11,'Enero 2025'!J11)</f>
        <v>15.16</v>
      </c>
      <c r="DY9">
        <f>IF('Febrero 2025'!I11&gt;'Febrero 2025'!J11,'Febrero 2025'!I11,'Febrero 2025'!J11)</f>
        <v>15.5</v>
      </c>
      <c r="DZ9">
        <f>IF('Marzo 2025'!I11&gt;'Marzo 2025'!J11,'Marzo 2025'!I11,'Marzo 2025'!J11)</f>
        <v>15.93</v>
      </c>
      <c r="EA9">
        <f>IF('Abril 2025'!I11&gt;'Abril 2025'!J11,'Abril 2025'!I11,'Abril 2025'!J11)</f>
        <v>16.82</v>
      </c>
    </row>
    <row r="10" spans="1:139" x14ac:dyDescent="0.25">
      <c r="A10" s="26" t="s">
        <v>48</v>
      </c>
      <c r="B10" s="5" t="s">
        <v>27</v>
      </c>
      <c r="C10" s="26">
        <v>371994</v>
      </c>
      <c r="D10" s="26">
        <v>233556</v>
      </c>
      <c r="G10" s="26">
        <v>0.4</v>
      </c>
      <c r="AK10">
        <f>IF('Junio 2017'!I12&gt;'Junio 2017'!J12,'Junio 2017'!I12,'Junio 2017'!J12)</f>
        <v>3.13</v>
      </c>
      <c r="AL10">
        <f>IF('Julio 2017'!I12&gt;'Julio 2017'!J12,'Julio 2017'!I12,'Julio 2017'!J12)</f>
        <v>3.14</v>
      </c>
      <c r="AM10">
        <f>IF('Agosto 2017'!I12&gt;'Agosto 2017'!J12,'Agosto 2017'!I12,'Agosto 2017'!J12)</f>
        <v>3.2800000000000002</v>
      </c>
      <c r="AN10">
        <f>IF('Setiembre 2017'!I12&gt;'Setiembre 2017'!J12,'Setiembre 2017'!I12,'Setiembre 2017'!J12)</f>
        <v>2.7</v>
      </c>
      <c r="AO10">
        <f>IF('Octubre 2017'!J12&gt;'Octubre 2017'!I12,'Octubre 2017'!J12,'Octubre 2017'!I12)</f>
        <v>2.68</v>
      </c>
      <c r="AP10">
        <f>IF('Noviembre 2017'!I12&gt;'Noviembre 2017'!J12,'Noviembre 2017'!I12,'Noviembre 2017'!J12)</f>
        <v>3.2600000000000002</v>
      </c>
      <c r="AQ10">
        <f>IF('Diciembre 2017'!J12&gt;'Diciembre 2017'!I12,'Diciembre 2017'!J12,'Diciembre 2017'!I12)</f>
        <v>3.4499999999999997</v>
      </c>
      <c r="AR10">
        <f>IF('Enero 2018'!I12&gt;'Enero 2018'!J12,'Enero 2018'!I12,'Enero 2018'!J12)</f>
        <v>4.0999999999999996</v>
      </c>
      <c r="AS10">
        <f>IF('Febrero 2018'!I12&gt;'Febrero 2018'!J12,'Febrero 2018'!I12,'Febrero 2018'!J12)</f>
        <v>5.05</v>
      </c>
      <c r="AT10">
        <f>IF('Marzo 2018'!I12&gt;'Marzo 2018'!J12,'Marzo 2018'!I12,'Marzo 2018'!J12)</f>
        <v>5.9899999999999993</v>
      </c>
      <c r="AU10">
        <f>IF('Abril 2018'!I12&gt;'Abril 2018'!J12,'Abril 2018'!I12,'Abril 2018'!J12)</f>
        <v>7.2299999999999995</v>
      </c>
      <c r="AV10">
        <f>IF('Mayo 2018'!I12&gt;'Mayo 2018'!J12,'Mayo 2018'!I12,'Mayo 2018'!J12)</f>
        <v>8.129999999999999</v>
      </c>
      <c r="AW10">
        <f>IF('Junio 2018'!I12&gt;'Junio 2018'!J12,'Junio 2018'!I12,'Junio 2018'!J12)</f>
        <v>7.82</v>
      </c>
      <c r="AX10">
        <f>IF('Julio 2018'!I12&gt;'Julio 2018'!J12,'Julio 2018'!I12,'Julio 2018'!J12)</f>
        <v>7.82</v>
      </c>
      <c r="AY10">
        <f>IF('Agosto 2018'!I12&gt;'Agosto 2018'!J12,'Agosto 2018'!I12,'Agosto 2018'!J12)</f>
        <v>3.58</v>
      </c>
      <c r="BA10">
        <f>IF('Octubre 2018'!I12&gt;'Octubre 2018'!J12,'Octubre 2018'!I12,'Octubre 2018'!J12)</f>
        <v>2.7</v>
      </c>
      <c r="BB10">
        <f>IF('Noviembre 2018'!I12&gt;'Noviembre 2018'!J12,'Noviembre 2018'!I12,'Noviembre 2018'!J12)</f>
        <v>3.25</v>
      </c>
      <c r="BC10">
        <f>IF('Diciembre 2018'!I12&gt;'Diciembre 2018'!J12,'Diciembre 2018'!I12,'Diciembre 2018'!J12)</f>
        <v>3.38</v>
      </c>
      <c r="BD10">
        <f>IF('Enero 2019'!I12&gt;'Enero 2019'!J12,'Enero 2019'!I12,'Enero 2019'!J12)</f>
        <v>4.2399999999999993</v>
      </c>
      <c r="BE10">
        <f>IF('Febrero 2019'!I12&gt;'Febrero 2019'!J12,'Febrero 2019'!I12,'Febrero 2019'!J12)</f>
        <v>5.14</v>
      </c>
      <c r="BF10">
        <f>IF('Marzo 2019'!I12&gt;'Marzo 2019'!J12,'Marzo 2019'!I12,'Marzo 2019'!J12)</f>
        <v>6.33</v>
      </c>
      <c r="BG10">
        <f>IF('Abril 2019'!I12&gt;'Abril 2019'!J12,'Abril 2019'!I12,'Abril 2019'!J12)</f>
        <v>8.23</v>
      </c>
      <c r="BH10">
        <f>IF('Mayo 2019'!I12&gt;'Mayo 2019'!J12,'Mayo 2019'!I12,'Mayo 2019'!J12)</f>
        <v>9.5499999999999989</v>
      </c>
      <c r="BI10">
        <f>IF('Junio 2019'!I12&gt;'Junio 2019'!J12,'Junio 2019'!I12,'Junio 2019'!J12)</f>
        <v>7.4499999999999993</v>
      </c>
      <c r="BJ10">
        <f>IF('Julio 2019'!I12&gt;'Julio 2019'!J12,'Julio 2019'!I12,'Julio 2019'!J12)</f>
        <v>4.76</v>
      </c>
      <c r="BK10">
        <f>IF('Agosto 2019'!I12&gt;'Agosto 2019'!J12,'Agosto 2019'!I12,'Agosto 2019'!J12)</f>
        <v>4.05</v>
      </c>
      <c r="BL10">
        <f>IF('Setiembre 2019'!I12&gt;'Setiembre 2019'!J12,'Setiembre 2019'!I12,'Setiembre 2019'!J12)</f>
        <v>4.5999999999999996</v>
      </c>
      <c r="BM10">
        <f>IF('Octubre 2019'!I12&gt;'Octubre 2019'!J12,'Octubre 2019'!I12,'Octubre 2019'!J12)</f>
        <v>2.75</v>
      </c>
      <c r="BN10">
        <f>IF('Noviembre 2019'!I12&gt;'Noviembre 2019'!J12,'Noviembre 2019'!I12,'Noviembre 2019'!J12)</f>
        <v>3</v>
      </c>
      <c r="BO10">
        <f>IF('Diciembre 2019'!I12&gt;'Diciembre 2019'!J12,'Diciembre 2019'!I12,'Diciembre 2019'!J12)</f>
        <v>4.3999999999999995</v>
      </c>
      <c r="BP10">
        <f>IF('Enero 2020'!I12&gt;'Enero 2020'!J12,'Enero 2020'!I12,'Enero 2020'!J12)</f>
        <v>4.1999999999999993</v>
      </c>
      <c r="BQ10">
        <f>IF('Febrero 2020'!I12&gt;'Febrero 2020'!J12,'Febrero 2020'!I12,'Febrero 2020'!J12)</f>
        <v>5.0199999999999996</v>
      </c>
      <c r="BR10">
        <f>IF('Marzo 2020'!I12&gt;'Marzo 2020'!J12,'Marzo 2020'!I12,'Marzo 2020'!J12)</f>
        <v>6.38</v>
      </c>
      <c r="BS10">
        <f>IF('Abril 2020'!I12&gt;'Abril 2020'!J12,'Abril 2020'!I12,'Abril 2020'!J12)</f>
        <v>7.1999999999999993</v>
      </c>
      <c r="BT10">
        <f>IF('Mayo 2020'!I12&gt;'Mayo 2020'!J12,'Mayo 2020'!I12,'Mayo 2020'!J12)</f>
        <v>8.2199999999999989</v>
      </c>
      <c r="BU10">
        <f>IF('Junio 2020'!I12&gt;'Junio 2020'!J12,'Junio 2020'!I12,'Junio 2020'!J12)</f>
        <v>7.66</v>
      </c>
      <c r="BW10">
        <f>IF('Agosto 2020'!I12&gt;'Agosto 2020'!J12,'Agosto 2020'!I12,'Agosto 2020'!J12)</f>
        <v>3.19</v>
      </c>
      <c r="BY10">
        <f>IF('Octubre 2020'!I12&gt;'Octubre 2020'!J12,'Octubre 2020'!I12,'Octubre 2020'!J12)</f>
        <v>3.12</v>
      </c>
      <c r="BZ10">
        <f>IF('Noviembre 2020'!I12&gt;'Noviembre 2020'!J12,'Noviembre 2020'!I12,'Noviembre 2020'!J12)</f>
        <v>2.95</v>
      </c>
      <c r="CA10">
        <f>IF('Diciembre 2020'!I12&gt;'Diciembre 2020'!J12,'Diciembre 2020'!I12,'Diciembre 2020'!J12)</f>
        <v>2.92</v>
      </c>
      <c r="CB10">
        <f>IF('Enero 2021'!I12&gt;'Enero 2021'!J12,'Enero 2021'!I12,'Enero 2021'!J12)</f>
        <v>4.5</v>
      </c>
      <c r="CC10">
        <f>IF('Febrero 2021'!I12&gt;'Febrero 2021'!J12,'Febrero 2021'!I12,'Febrero 2021'!J12)</f>
        <v>3.36</v>
      </c>
      <c r="CD10">
        <f>IF('Marzo 2021'!I12&gt;'Marzo 2021'!J12,'Marzo 2021'!I12,'Marzo 2021'!J12)</f>
        <v>5.1999999999999993</v>
      </c>
      <c r="CE10">
        <f>IF('Abril 2021 '!I12&gt;'Abril 2021 '!J12,'Abril 2021 '!I12,'Abril 2021 '!J12)</f>
        <v>6.1499999999999995</v>
      </c>
      <c r="CF10">
        <f>IF('Mayo 2021'!I12&gt;'Mayo 2021'!J12,'Mayo 2021'!I12,'Mayo 2021'!J12)</f>
        <v>6.79</v>
      </c>
      <c r="CG10">
        <f>IF('Junio 2021'!I12&gt;'Junio 2021'!J12,'Junio 2021'!I12,'Junio 2021'!J12)</f>
        <v>6.8000000000000007</v>
      </c>
      <c r="CH10">
        <f>IF('Julio 2021'!I12&gt;'Julio 2021'!J12,'Julio 2021'!I12,'Julio 2021'!J12)</f>
        <v>3.9</v>
      </c>
      <c r="CI10">
        <f>IF('Agosto 2021'!I12&gt;'Agosto 2021'!J12,'Agosto 2021'!I12,'Agosto 2021'!J12)</f>
        <v>3.65</v>
      </c>
      <c r="CK10">
        <f>IF('Octubre 2021'!I12&gt;'Octubre 2021'!J12,'Octubre 2021'!I12,'Octubre 2021'!J12)</f>
        <v>3.0100000000000002</v>
      </c>
      <c r="CL10">
        <f>IF('Noviembre 2021'!I12&gt;'Noviembre 2021'!J12,'Noviembre 2021'!I12,'Noviembre 2021'!J12)</f>
        <v>3.1599999999999997</v>
      </c>
      <c r="CM10">
        <f>IF('Diciembre 2021'!I12&gt;'Diciembre 2021'!J12,'Diciembre 2021'!I12,'Diciembre 2021'!J12)</f>
        <v>3.0100000000000002</v>
      </c>
      <c r="CN10">
        <f>IF('Enero 2022'!I12&gt;'Enero 2022'!J12,'Enero 2022'!I12,'Enero 2022'!J12)</f>
        <v>4.42</v>
      </c>
      <c r="CO10">
        <f>IF('Febrero 2022'!I12&gt;'Febrero 2022'!J12,'Febrero 2022'!I12,'Febrero 2022'!J12)</f>
        <v>5.33</v>
      </c>
      <c r="CP10">
        <f>IF('Marzo 2022'!I12&gt;'Marzo 2022'!J12,'Marzo 2022'!I12,'Marzo 2022'!J12)</f>
        <v>6.23</v>
      </c>
      <c r="CQ10">
        <f>IF('Abril 2022'!I12&gt;'Abril 2022'!J12,'Abril 2022'!I12,'Abril 2022'!J12)</f>
        <v>7.67</v>
      </c>
      <c r="CR10">
        <f>IF('Mayo 2022'!I12&gt;'Mayo 2022'!J12,'Mayo 2022'!I12,'Mayo 2022'!J12)</f>
        <v>4.9600000000000009</v>
      </c>
      <c r="CS10">
        <f>IF('Junio 2022'!I12&gt;'Junio 2022'!J12,'Junio 2022'!I12,'Junio 2022'!J12)</f>
        <v>3.2600000000000002</v>
      </c>
      <c r="CT10">
        <f>IF('Julio 2022'!I12&gt;'Julio 2022'!J12,'Julio 2022'!I12,'Julio 2022'!J12)</f>
        <v>2.71</v>
      </c>
      <c r="CU10">
        <f>IF('Agosto 2022'!I12&gt;'Agosto 2022'!J12,'Agosto 2022'!I12,'Agosto 2022'!J12)</f>
        <v>3.06</v>
      </c>
      <c r="CV10">
        <f>IF('Setiembre 2022'!I12&gt;'Setiembre 2022'!J12,'Setiembre 2022'!I12,'Setiembre 2022'!J12)</f>
        <v>3.0799999999999996</v>
      </c>
      <c r="CW10">
        <f>IF('Octubre 2022'!I12&gt;'Octubre 2022'!J12,'Octubre 2022'!I12,'Octubre 2022'!J12)</f>
        <v>2.96</v>
      </c>
      <c r="CX10">
        <f>IF('Noviembre 2022'!I12&gt;'Noviembre 2022'!J12,'Noviembre 2022'!I12,'Noviembre 2022'!J12)</f>
        <v>3.14</v>
      </c>
      <c r="CY10">
        <f>IF('Diciembre 2022'!I12&gt;'Diciembre 2022'!J12,'Diciembre 2022'!I12,'Diciembre 2022'!J12)</f>
        <v>3.4600000000000004</v>
      </c>
      <c r="CZ10">
        <f>IF('Enero 2023'!I12&gt;'Enero 2023'!J12,'Enero 2023'!I12,'Enero 2023'!J12)</f>
        <v>4.1400000000000006</v>
      </c>
      <c r="DA10">
        <f>IF('Febrero 2023'!I12&gt;'Febrero 2023'!J12,'Febrero 2023'!I12,'Febrero 2023'!J12)</f>
        <v>4.8800000000000008</v>
      </c>
      <c r="DB10">
        <f>IF('Marzo 2023'!I12&gt;'Marzo 2023'!J12,'Marzo 2023'!I12,'Marzo 2023'!J12)</f>
        <v>5.68</v>
      </c>
      <c r="DC10">
        <f>IF('Abril 2023'!I12&gt;'Abril 2023'!J12,'Abril 2023'!I12,'Abril 2023'!J12)</f>
        <v>6.8699999999999992</v>
      </c>
      <c r="DD10">
        <f>IF('Mayo 2023'!I12&gt;'Mayo 2023'!J12,'Mayo 2023'!I12,'Mayo 2023'!J12)</f>
        <v>7.83</v>
      </c>
      <c r="DE10">
        <f>IF('Junio 2023'!I12&gt;'Junio 2023'!J12,'Junio 2023'!I12,'Junio 2023'!J12)</f>
        <v>6.8100000000000005</v>
      </c>
      <c r="DF10">
        <f>IF('Julio 2023'!I12&gt;'Julio 2023'!J12,'Julio 2023'!I12,'Julio 2023'!J12)</f>
        <v>4.6199999999999992</v>
      </c>
      <c r="DG10">
        <f>IF('Agosto 2023'!I12&gt;'Agosto 2023'!J12,'Agosto 2023'!I12,'Agosto 2023'!J12)</f>
        <v>3.8000000000000003</v>
      </c>
      <c r="DH10">
        <f>IF('Setiembre 2023'!I12&gt;'Setiembre 2023'!J12,'Setiembre 2023'!I12,'Setiembre 2023'!J12)</f>
        <v>3.5100000000000002</v>
      </c>
      <c r="DI10">
        <f>IF('Octubre 2023'!I12&gt;'Octubre 2023'!J12,'Octubre 2023'!I12,'Octubre 2023'!J12)</f>
        <v>3.31</v>
      </c>
      <c r="DJ10">
        <f>IF('Noviembre 2023'!I12&gt;'Noviembre 2023'!J12,'Noviembre 2023'!I12,'Noviembre 2023'!J12)</f>
        <v>2.98</v>
      </c>
      <c r="DK10">
        <f>IF('Diciembre 2023'!I12&gt;'Diciembre 2023'!J12,'Diciembre 2023'!I12,'Diciembre 2023'!J12)</f>
        <v>3.2500000000000004</v>
      </c>
      <c r="DL10">
        <f>IF('Enero 2024'!I12&gt;'Enero 2024'!J12,'Enero 2024'!I12,'Enero 2024'!J12)</f>
        <v>3.61</v>
      </c>
      <c r="DM10">
        <f>IF('Febrero 2024'!I12&gt;'Febrero 2024'!J12,'Febrero 2024'!I12,'Febrero 2024'!J12)</f>
        <v>4.4600000000000009</v>
      </c>
      <c r="DN10">
        <f>IF('Marzo 2024'!I12&gt;'Marzo 2024'!J12,'Marzo 2024'!I12,'Marzo 2024'!J12)</f>
        <v>4.4600000000000009</v>
      </c>
      <c r="DO10">
        <f>IF('Abril 2024'!I12&gt;'Abril 2024'!J12,'Abril 2024'!I12,'Abril 2024'!J12)</f>
        <v>6.48</v>
      </c>
      <c r="DP10">
        <f>IF('Mayo 2024'!I12&gt;'Mayo 2024'!J12,'Mayo 2024'!I12,'Mayo 2024'!J12)</f>
        <v>7.58</v>
      </c>
      <c r="DQ10">
        <f>IF('Junio 2024'!I12&gt;'Junio 2024'!J12,'Junio 2024'!I12,'Junio 2024'!J12)</f>
        <v>3.7600000000000002</v>
      </c>
      <c r="DR10">
        <f>IF('Julio 2024'!I12&gt;'Julio 2024'!J12,'Julio 2024'!I12,'Julio 2024'!J12)</f>
        <v>3.1999999999999997</v>
      </c>
      <c r="DS10">
        <f>IF('Agosto 2024'!I12&gt;'Agosto 2024'!J12,'Agosto 2024'!I12,'Agosto 2024'!J12)</f>
        <v>3.06</v>
      </c>
      <c r="DT10">
        <f>IF('Setiembre 2024'!I12&gt;'Setiembre 2024'!J12,'Setiembre 2024'!I12,'Setiembre 2024'!J12)</f>
        <v>2.88</v>
      </c>
      <c r="DU10">
        <f>IF('Octubre 2024'!I12&gt;'Octubre 2024'!J12,'Octubre 2024'!I12,'Octubre 2024'!J12)</f>
        <v>2.97</v>
      </c>
      <c r="DV10">
        <f>IF('Noviembre 2024'!I12&gt;'Noviembre 2024'!J12,'Noviembre 2024'!I12,'Noviembre 2024'!J12)</f>
        <v>2.4900000000000002</v>
      </c>
      <c r="DW10">
        <f>IF('Diciembre 2024'!I12&gt;'Diciembre 2024'!J12,'Diciembre 2024'!I12,'Diciembre 2024'!J12)</f>
        <v>3.1300000000000003</v>
      </c>
      <c r="DX10">
        <f>IF('Enero 2025'!I12&gt;'Enero 2025'!J12,'Enero 2025'!I12,'Enero 2025'!J12)</f>
        <v>3.6999999999999997</v>
      </c>
      <c r="DY10">
        <f>IF('Febrero 2025'!I12&gt;'Febrero 2025'!J12,'Febrero 2025'!I12,'Febrero 2025'!J12)</f>
        <v>4.43</v>
      </c>
      <c r="DZ10">
        <f>IF('Marzo 2025'!I12&gt;'Marzo 2025'!J12,'Marzo 2025'!I12,'Marzo 2025'!J12)</f>
        <v>5.3000000000000007</v>
      </c>
      <c r="EA10">
        <f>IF('Abril 2025'!I12&gt;'Abril 2025'!J12,'Abril 2025'!I12,'Abril 2025'!J12)</f>
        <v>6.33</v>
      </c>
    </row>
    <row r="11" spans="1:139" x14ac:dyDescent="0.25">
      <c r="M11" t="s">
        <v>52</v>
      </c>
      <c r="N11" t="s">
        <v>53</v>
      </c>
      <c r="O11" t="s">
        <v>54</v>
      </c>
      <c r="P11" t="s">
        <v>55</v>
      </c>
      <c r="Q11" t="s">
        <v>56</v>
      </c>
      <c r="R11" t="s">
        <v>57</v>
      </c>
      <c r="S11" t="s">
        <v>58</v>
      </c>
      <c r="T11" t="s">
        <v>59</v>
      </c>
      <c r="U11" t="s">
        <v>60</v>
      </c>
      <c r="V11" t="s">
        <v>61</v>
      </c>
      <c r="W11" t="s">
        <v>62</v>
      </c>
      <c r="X11" t="s">
        <v>63</v>
      </c>
      <c r="BN11" s="33"/>
      <c r="DP11">
        <f>IF('Mayo 2024'!I13&gt;'Mayo 2024'!J13,'Mayo 2024'!I13,'Mayo 2024'!J13)</f>
        <v>0</v>
      </c>
      <c r="DR11">
        <f>IF('Julio 2024'!I13&gt;'Julio 2024'!J13,'Julio 2024'!I13,'Julio 2024'!J13)</f>
        <v>0</v>
      </c>
      <c r="DS11">
        <f>IF('Agosto 2024'!I13&gt;'Agosto 2024'!J13,'Agosto 2024'!I13,'Agosto 2024'!J13)</f>
        <v>0</v>
      </c>
      <c r="DT11">
        <f>IF('Setiembre 2024'!I13&gt;'Setiembre 2024'!J13,'Setiembre 2024'!I13,'Setiembre 2024'!J13)</f>
        <v>0</v>
      </c>
      <c r="DU11">
        <f>IF('Octubre 2024'!I13&gt;'Octubre 2024'!J13,'Octubre 2024'!I13,'Octubre 2024'!J13)</f>
        <v>0</v>
      </c>
      <c r="DV11">
        <f>IF('Noviembre 2024'!I13&gt;'Noviembre 2024'!J13,'Noviembre 2024'!I13,'Noviembre 2024'!J13)</f>
        <v>0</v>
      </c>
      <c r="DX11">
        <f>IF('Enero 2025'!I13&gt;'Enero 2025'!J13,'Enero 2025'!I13,'Enero 2025'!J13)</f>
        <v>0</v>
      </c>
      <c r="DY11">
        <f>IF('Febrero 2025'!I13&gt;'Febrero 2025'!J13,'Febrero 2025'!I13,'Febrero 2025'!J13)</f>
        <v>0</v>
      </c>
    </row>
  </sheetData>
  <sheetProtection selectLockedCells="1" selectUnlockedCells="1"/>
  <mergeCells count="12">
    <mergeCell ref="DX1:EI1"/>
    <mergeCell ref="DL1:DW1"/>
    <mergeCell ref="CZ1:DK1"/>
    <mergeCell ref="A1:G1"/>
    <mergeCell ref="AF1:AQ1"/>
    <mergeCell ref="AR1:BC1"/>
    <mergeCell ref="BD1:BO1"/>
    <mergeCell ref="CN1:CY1"/>
    <mergeCell ref="CB1:CM1"/>
    <mergeCell ref="BP1:CA1"/>
    <mergeCell ref="H1:S1"/>
    <mergeCell ref="T1:AE1"/>
  </mergeCells>
  <pageMargins left="0.78749999999999998" right="0.78749999999999998" top="1.0249999999999999" bottom="1.0249999999999999" header="0.78749999999999998" footer="0.78749999999999998"/>
  <pageSetup firstPageNumber="0" orientation="portrait" horizontalDpi="300" verticalDpi="300" r:id="rId1"/>
  <headerFooter alignWithMargins="0">
    <oddHeader>&amp;C&amp;A</oddHeader>
    <oddFooter>&amp;CPágina &amp;P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I13"/>
  <sheetViews>
    <sheetView topLeftCell="A2" workbookViewId="0">
      <pane xSplit="1" topLeftCell="AF1" activePane="topRight" state="frozen"/>
      <selection pane="topRight" activeCell="EB12" sqref="EB12"/>
    </sheetView>
  </sheetViews>
  <sheetFormatPr baseColWidth="10" defaultColWidth="9.1796875" defaultRowHeight="12.5" x14ac:dyDescent="0.25"/>
  <cols>
    <col min="1" max="1" width="13.54296875" customWidth="1"/>
    <col min="2" max="256" width="11.453125" customWidth="1"/>
  </cols>
  <sheetData>
    <row r="1" spans="1:139" ht="13" x14ac:dyDescent="0.25">
      <c r="A1" s="90" t="s">
        <v>31</v>
      </c>
      <c r="B1" s="91"/>
      <c r="C1" s="91"/>
      <c r="D1" s="91"/>
      <c r="E1" s="91"/>
      <c r="F1" s="91"/>
      <c r="G1" s="92"/>
      <c r="H1" s="94">
        <v>2015</v>
      </c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89">
        <v>2016</v>
      </c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8">
        <v>2017</v>
      </c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7">
        <v>2018</v>
      </c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93">
        <v>2019</v>
      </c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6">
        <v>2020</v>
      </c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5">
        <v>2021</v>
      </c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4">
        <v>2022</v>
      </c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89">
        <v>2023</v>
      </c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8">
        <v>2024</v>
      </c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7">
        <v>2025</v>
      </c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</row>
    <row r="2" spans="1:139" ht="39" x14ac:dyDescent="0.25">
      <c r="A2" s="17" t="s">
        <v>32</v>
      </c>
      <c r="B2" s="17" t="s">
        <v>33</v>
      </c>
      <c r="C2" s="17" t="s">
        <v>34</v>
      </c>
      <c r="D2" s="17" t="s">
        <v>35</v>
      </c>
      <c r="E2" s="17" t="s">
        <v>36</v>
      </c>
      <c r="F2" s="17" t="s">
        <v>37</v>
      </c>
      <c r="G2" s="17" t="s">
        <v>38</v>
      </c>
      <c r="H2" s="19">
        <v>42005</v>
      </c>
      <c r="I2" s="19">
        <v>42036</v>
      </c>
      <c r="J2" s="19">
        <v>42064</v>
      </c>
      <c r="K2" s="19">
        <v>42095</v>
      </c>
      <c r="L2" s="19">
        <v>42125</v>
      </c>
      <c r="M2" s="19">
        <v>42156</v>
      </c>
      <c r="N2" s="19">
        <v>42186</v>
      </c>
      <c r="O2" s="19">
        <v>42217</v>
      </c>
      <c r="P2" s="19">
        <v>42248</v>
      </c>
      <c r="Q2" s="19">
        <v>42278</v>
      </c>
      <c r="R2" s="19">
        <v>42309</v>
      </c>
      <c r="S2" s="19">
        <v>42339</v>
      </c>
      <c r="T2" s="18">
        <v>42370</v>
      </c>
      <c r="U2" s="18">
        <v>42401</v>
      </c>
      <c r="V2" s="18">
        <v>42430</v>
      </c>
      <c r="W2" s="18">
        <v>42461</v>
      </c>
      <c r="X2" s="18">
        <v>42491</v>
      </c>
      <c r="Y2" s="18">
        <v>42522</v>
      </c>
      <c r="Z2" s="18">
        <v>42552</v>
      </c>
      <c r="AA2" s="18">
        <v>42583</v>
      </c>
      <c r="AB2" s="18">
        <v>42614</v>
      </c>
      <c r="AC2" s="18">
        <v>42644</v>
      </c>
      <c r="AD2" s="18">
        <v>42675</v>
      </c>
      <c r="AE2" s="18">
        <v>42705</v>
      </c>
      <c r="AF2" s="31">
        <v>42736</v>
      </c>
      <c r="AG2" s="31">
        <v>42767</v>
      </c>
      <c r="AH2" s="31">
        <v>42795</v>
      </c>
      <c r="AI2" s="31">
        <v>42826</v>
      </c>
      <c r="AJ2" s="31">
        <v>42856</v>
      </c>
      <c r="AK2" s="31">
        <v>42887</v>
      </c>
      <c r="AL2" s="31">
        <v>42917</v>
      </c>
      <c r="AM2" s="31">
        <v>42948</v>
      </c>
      <c r="AN2" s="31">
        <v>42979</v>
      </c>
      <c r="AO2" s="31">
        <v>43009</v>
      </c>
      <c r="AP2" s="31">
        <v>43040</v>
      </c>
      <c r="AQ2" s="31">
        <v>43070</v>
      </c>
      <c r="AR2" s="32">
        <v>43101</v>
      </c>
      <c r="AS2" s="32">
        <v>43132</v>
      </c>
      <c r="AT2" s="32">
        <v>43160</v>
      </c>
      <c r="AU2" s="32">
        <v>43191</v>
      </c>
      <c r="AV2" s="32">
        <v>43221</v>
      </c>
      <c r="AW2" s="32">
        <v>43252</v>
      </c>
      <c r="AX2" s="32">
        <v>43282</v>
      </c>
      <c r="AY2" s="32">
        <v>43313</v>
      </c>
      <c r="AZ2" s="32">
        <v>43344</v>
      </c>
      <c r="BA2" s="32">
        <v>43374</v>
      </c>
      <c r="BB2" s="32">
        <v>43405</v>
      </c>
      <c r="BC2" s="32">
        <v>43435</v>
      </c>
      <c r="BD2" s="36">
        <v>43466</v>
      </c>
      <c r="BE2" s="36">
        <v>43497</v>
      </c>
      <c r="BF2" s="36">
        <v>43525</v>
      </c>
      <c r="BG2" s="36">
        <v>43556</v>
      </c>
      <c r="BH2" s="36">
        <v>43586</v>
      </c>
      <c r="BI2" s="36">
        <v>43617</v>
      </c>
      <c r="BJ2" s="36">
        <v>43647</v>
      </c>
      <c r="BK2" s="36">
        <v>43678</v>
      </c>
      <c r="BL2" s="36">
        <v>43709</v>
      </c>
      <c r="BM2" s="36">
        <v>43739</v>
      </c>
      <c r="BN2" s="36">
        <v>43770</v>
      </c>
      <c r="BO2" s="36">
        <v>43800</v>
      </c>
      <c r="BP2" s="39">
        <v>43831</v>
      </c>
      <c r="BQ2" s="39">
        <v>43862</v>
      </c>
      <c r="BR2" s="39">
        <v>43891</v>
      </c>
      <c r="BS2" s="39">
        <v>43922</v>
      </c>
      <c r="BT2" s="39">
        <v>43952</v>
      </c>
      <c r="BU2" s="39">
        <v>43983</v>
      </c>
      <c r="BV2" s="39">
        <v>44013</v>
      </c>
      <c r="BW2" s="39">
        <v>44044</v>
      </c>
      <c r="BX2" s="39">
        <v>44075</v>
      </c>
      <c r="BY2" s="39">
        <v>44105</v>
      </c>
      <c r="BZ2" s="39">
        <v>44136</v>
      </c>
      <c r="CA2" s="39">
        <v>44166</v>
      </c>
      <c r="CB2" s="42">
        <v>44197</v>
      </c>
      <c r="CC2" s="42">
        <v>44228</v>
      </c>
      <c r="CD2" s="42">
        <v>44256</v>
      </c>
      <c r="CE2" s="42">
        <v>44287</v>
      </c>
      <c r="CF2" s="42">
        <v>44317</v>
      </c>
      <c r="CG2" s="42">
        <v>44348</v>
      </c>
      <c r="CH2" s="42">
        <v>44378</v>
      </c>
      <c r="CI2" s="42">
        <v>44409</v>
      </c>
      <c r="CJ2" s="42">
        <v>44440</v>
      </c>
      <c r="CK2" s="42">
        <v>44470</v>
      </c>
      <c r="CL2" s="42">
        <v>44501</v>
      </c>
      <c r="CM2" s="42">
        <v>44531</v>
      </c>
      <c r="CN2" s="19">
        <v>44562</v>
      </c>
      <c r="CO2" s="19">
        <v>44593</v>
      </c>
      <c r="CP2" s="19">
        <v>44621</v>
      </c>
      <c r="CQ2" s="19">
        <v>44652</v>
      </c>
      <c r="CR2" s="19">
        <v>44682</v>
      </c>
      <c r="CS2" s="19">
        <v>44713</v>
      </c>
      <c r="CT2" s="19">
        <v>44743</v>
      </c>
      <c r="CU2" s="19">
        <v>44774</v>
      </c>
      <c r="CV2" s="19">
        <v>44805</v>
      </c>
      <c r="CW2" s="19">
        <v>44835</v>
      </c>
      <c r="CX2" s="19">
        <v>44866</v>
      </c>
      <c r="CY2" s="19">
        <v>44896</v>
      </c>
      <c r="CZ2" s="18">
        <v>44927</v>
      </c>
      <c r="DA2" s="18">
        <v>44958</v>
      </c>
      <c r="DB2" s="18">
        <v>44986</v>
      </c>
      <c r="DC2" s="18">
        <v>45017</v>
      </c>
      <c r="DD2" s="18">
        <v>45047</v>
      </c>
      <c r="DE2" s="18">
        <v>45078</v>
      </c>
      <c r="DF2" s="18">
        <v>45108</v>
      </c>
      <c r="DG2" s="18">
        <v>45139</v>
      </c>
      <c r="DH2" s="18">
        <v>45170</v>
      </c>
      <c r="DI2" s="18">
        <v>45200</v>
      </c>
      <c r="DJ2" s="18">
        <v>45231</v>
      </c>
      <c r="DK2" s="18">
        <v>45261</v>
      </c>
      <c r="DL2" s="31">
        <v>45292</v>
      </c>
      <c r="DM2" s="31">
        <v>45323</v>
      </c>
      <c r="DN2" s="31">
        <v>45352</v>
      </c>
      <c r="DO2" s="31">
        <v>45383</v>
      </c>
      <c r="DP2" s="31">
        <v>45413</v>
      </c>
      <c r="DQ2" s="31">
        <v>45444</v>
      </c>
      <c r="DR2" s="31">
        <v>45474</v>
      </c>
      <c r="DS2" s="31">
        <v>45505</v>
      </c>
      <c r="DT2" s="31">
        <v>45536</v>
      </c>
      <c r="DU2" s="31">
        <v>45566</v>
      </c>
      <c r="DV2" s="31">
        <v>45597</v>
      </c>
      <c r="DW2" s="31">
        <v>45627</v>
      </c>
      <c r="DX2" s="32">
        <v>45658</v>
      </c>
      <c r="DY2" s="32">
        <v>45689</v>
      </c>
      <c r="DZ2" s="32">
        <v>45717</v>
      </c>
      <c r="EA2" s="32">
        <v>45748</v>
      </c>
      <c r="EB2" s="32">
        <v>45778</v>
      </c>
      <c r="EC2" s="32">
        <v>45809</v>
      </c>
      <c r="ED2" s="32">
        <v>45839</v>
      </c>
      <c r="EE2" s="32">
        <v>45870</v>
      </c>
      <c r="EF2" s="32">
        <v>45901</v>
      </c>
      <c r="EG2" s="32">
        <v>45931</v>
      </c>
      <c r="EH2" s="32">
        <v>45962</v>
      </c>
      <c r="EI2" s="32">
        <v>45992</v>
      </c>
    </row>
    <row r="3" spans="1:139" ht="25" x14ac:dyDescent="0.25">
      <c r="A3" s="5" t="s">
        <v>23</v>
      </c>
      <c r="B3" s="5" t="s">
        <v>24</v>
      </c>
      <c r="C3" s="5">
        <v>371747</v>
      </c>
      <c r="D3" s="5">
        <v>233146</v>
      </c>
      <c r="E3" s="5">
        <v>223</v>
      </c>
      <c r="F3" s="5">
        <v>30</v>
      </c>
      <c r="G3" s="5">
        <v>0.2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>
        <f>IF('Enero 2016'!I4&gt;'Enero 2016'!J4,'Enero 2016'!I4,'Enero 2016'!J4)</f>
        <v>12.780000000000001</v>
      </c>
      <c r="U3" s="20">
        <f>IF('Febrero 2016'!I4&gt;'Febrero 2016'!J4,'Febrero 2016'!I4,'Febrero 2016'!J4)</f>
        <v>3.4299999999999997</v>
      </c>
      <c r="V3" s="20">
        <f>IF('Marzo 2016'!I5&gt;'Marzo 2016'!J5,'Marzo 2016'!I5,'Marzo 2016'!J5)</f>
        <v>14.440000000000001</v>
      </c>
      <c r="W3" s="20">
        <f>IF('Abril 2016'!I5&gt;'Abril 2016'!J5,'Abril 2016'!I5,'Abril 2016'!J5)</f>
        <v>15.14</v>
      </c>
      <c r="X3" s="20">
        <f>IF('Mayo 2016'!I5&gt;'Mayo 2016'!J5,'Mayo 2016'!I5,'Mayo 2016'!J5)</f>
        <v>14.110000000000001</v>
      </c>
      <c r="Y3" s="20">
        <f>IF('Junio 2016'!I5&gt;'Junio 2016'!J5,'Junio 2016'!I5,'Junio 2016'!J5)</f>
        <v>14.540000000000001</v>
      </c>
      <c r="AA3" s="20">
        <f>IF('Agosto 2016'!I5&gt;'Agosto 2016'!J5,'Agosto 2016'!I5,'Agosto 2016'!J5)</f>
        <v>12.74</v>
      </c>
      <c r="AC3" s="20">
        <f>IF('Octubre 2016'!J5&gt;'Octubre 2016'!I5,'Octubre 2016'!J5,'Octubre 2016'!I5)</f>
        <v>13.280000000000001</v>
      </c>
      <c r="AD3" s="20"/>
      <c r="AE3" s="20">
        <f>IF('Diciembre 2016'!J5&gt;'Diciembre 2016'!I5,'Diciembre 2016'!J5,'Diciembre 2016'!I5)</f>
        <v>13.88</v>
      </c>
      <c r="AF3" s="20"/>
      <c r="AO3">
        <f>IF('Octubre 2017'!J5&gt;'Octubre 2017'!I5,'Octubre 2017'!J5,'Octubre 2017'!I5)</f>
        <v>11.190000000000001</v>
      </c>
      <c r="AP3">
        <f>IF('Noviembre 2017'!I5&gt;'Noviembre 2017'!J5,'Noviembre 2017'!I5,'Noviembre 2017'!J5)</f>
        <v>11.540000000000001</v>
      </c>
      <c r="AQ3">
        <f>IF('Diciembre 2017'!J5&gt;'Diciembre 2017'!I5,'Diciembre 2017'!J5,'Diciembre 2017'!I5)</f>
        <v>11.810000000000002</v>
      </c>
      <c r="AT3" s="33"/>
      <c r="AU3">
        <f>IF('Abril 2018'!I5&gt;'Abril 2018'!J5,'Abril 2018'!I5,'Abril 2018'!J5)</f>
        <v>17.330000000000002</v>
      </c>
      <c r="AX3">
        <f>IF('Julio 2018'!I5&gt;'Julio 2018'!J5,'Julio 2018'!I5,'Julio 2018'!J5)</f>
        <v>14.13</v>
      </c>
      <c r="BE3">
        <f>'Total Datos '!BE3</f>
        <v>15.47</v>
      </c>
      <c r="BH3">
        <f>'Total Datos '!BH3</f>
        <v>16.400000000000002</v>
      </c>
      <c r="BJ3">
        <f>'Total Datos '!BJ3</f>
        <v>16.3</v>
      </c>
      <c r="BK3">
        <f>'Total Datos '!BK3</f>
        <v>15.030000000000001</v>
      </c>
      <c r="BL3">
        <f>'Total Datos '!BL3</f>
        <v>14.08</v>
      </c>
      <c r="BN3">
        <f>'Total Datos '!BN3</f>
        <v>10.91</v>
      </c>
      <c r="BO3">
        <f>'Total Datos '!BO3</f>
        <v>12.030000000000001</v>
      </c>
      <c r="BP3">
        <f>'Total Datos '!BP3</f>
        <v>15.06</v>
      </c>
      <c r="BS3">
        <f>'Total Datos '!BS3</f>
        <v>11.440000000000001</v>
      </c>
      <c r="BV3">
        <f>'Total Datos '!BV3</f>
        <v>13.81</v>
      </c>
      <c r="BW3">
        <f>'Total Datos '!BW3</f>
        <v>14.97</v>
      </c>
      <c r="BX3">
        <f>'Total Datos '!BX3</f>
        <v>11.530000000000001</v>
      </c>
      <c r="BZ3">
        <f>'Total Datos '!BZ3</f>
        <v>10.860000000000001</v>
      </c>
      <c r="CA3">
        <f>'Total Datos '!CA3</f>
        <v>11.430000000000001</v>
      </c>
      <c r="CC3">
        <f>'Total Datos '!CC3</f>
        <v>12.860000000000001</v>
      </c>
      <c r="CD3">
        <f>'Total Datos '!CD3</f>
        <v>12.64</v>
      </c>
      <c r="CE3">
        <f>'Total Datos '!CE3</f>
        <v>16.93</v>
      </c>
      <c r="CG3">
        <f>'Total Datos '!CG3</f>
        <v>15.58</v>
      </c>
      <c r="CI3">
        <f>'Total Datos '!CI3</f>
        <v>12.49</v>
      </c>
      <c r="CJ3">
        <f>'Total Datos '!CJ3</f>
        <v>11.65</v>
      </c>
      <c r="CL3">
        <f>'Total Datos '!CL3</f>
        <v>11.82</v>
      </c>
      <c r="CO3">
        <f>'Total Datos '!CO3</f>
        <v>15.86</v>
      </c>
      <c r="CP3">
        <f>'Total Datos '!CP3</f>
        <v>14.72</v>
      </c>
      <c r="CQ3">
        <f>'Total Datos '!CQ3</f>
        <v>15.58</v>
      </c>
      <c r="CR3">
        <f>'Total Datos '!CR3</f>
        <v>17.7</v>
      </c>
      <c r="CS3">
        <f>'Total Datos '!CS3</f>
        <v>11.770000000000001</v>
      </c>
      <c r="CT3">
        <f>'Total Datos '!CT3</f>
        <v>13.350000000000001</v>
      </c>
      <c r="CU3">
        <f>'Total Datos '!CU3</f>
        <v>11.42</v>
      </c>
      <c r="CV3">
        <f>'Total Datos '!CV3</f>
        <v>11.450000000000001</v>
      </c>
      <c r="CW3">
        <f>'Total Datos '!CW3</f>
        <v>11.34</v>
      </c>
      <c r="CX3">
        <f>'Total Datos '!CX3</f>
        <v>11</v>
      </c>
      <c r="DB3">
        <f>'Total Datos '!DB3</f>
        <v>14.31</v>
      </c>
      <c r="DG3">
        <f>'Total Datos '!DG3</f>
        <v>14.74</v>
      </c>
      <c r="DH3">
        <f>'Total Datos '!DH3</f>
        <v>15.64</v>
      </c>
      <c r="DI3">
        <f>'Total Datos '!DI3</f>
        <v>11.850000000000001</v>
      </c>
      <c r="DL3">
        <f>'Total Datos '!DL3</f>
        <v>14.47</v>
      </c>
      <c r="DM3">
        <f>'Total Datos '!DM3</f>
        <v>13.110000000000001</v>
      </c>
      <c r="DN3">
        <f>'Total Datos '!DN3</f>
        <v>13.110000000000001</v>
      </c>
      <c r="DQ3">
        <f>'Total Datos '!DQ3</f>
        <v>14.16</v>
      </c>
      <c r="DR3">
        <f>'Total Datos '!DR3</f>
        <v>11.940000000000001</v>
      </c>
      <c r="DS3">
        <f>'Total Datos '!DS3</f>
        <v>11.57</v>
      </c>
      <c r="DW3">
        <f>'Total Datos '!DW3</f>
        <v>11.64</v>
      </c>
      <c r="DX3">
        <f>'Total Datos '!DX3</f>
        <v>12.440000000000001</v>
      </c>
    </row>
    <row r="4" spans="1:139" ht="25" x14ac:dyDescent="0.25">
      <c r="A4" s="5" t="s">
        <v>23</v>
      </c>
      <c r="B4" s="5"/>
      <c r="C4" s="5"/>
      <c r="D4" s="5"/>
      <c r="E4" s="5"/>
      <c r="F4" s="5"/>
      <c r="G4" s="5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33">
        <f>IF('Julio 2016'!I5&gt;'Julio 2016'!J5,'Julio 2016'!I5,'Julio 2016'!J5)</f>
        <v>15.270000000000001</v>
      </c>
      <c r="AA4" s="20"/>
      <c r="AB4" s="33">
        <f>IF('Setiembre 2016'!I5&gt;'Setiembre 2016'!J5,'Setiembre 2016'!I5,'Setiembre 2016'!J5)</f>
        <v>13.75</v>
      </c>
      <c r="AC4" s="20"/>
      <c r="AD4" s="20"/>
      <c r="AE4" s="20"/>
      <c r="AG4" s="33">
        <f>IF('Febrero 2017'!I5&gt;'Febrero 2017'!J5,'Febrero 2017'!I5,'Febrero 2017'!J5)</f>
        <v>14.89</v>
      </c>
      <c r="AH4" s="33">
        <f>IF('Marzo 2017'!I5&gt;'Marzo 2017'!J5,'Marzo 2017'!I5,'Marzo 2017'!J5)</f>
        <v>19.13</v>
      </c>
      <c r="AJ4" s="33">
        <f>IF('Mayo 2017'!I5&gt;'Mayo 2017'!J5,'Mayo 2017'!I5,'Mayo 2017'!J5)</f>
        <v>16.71</v>
      </c>
      <c r="AK4" s="33">
        <f>IF('Junio 2017'!I5&gt;'Junio 2017'!J5,'Junio 2017'!I5,'Junio 2017'!J5)</f>
        <v>13.770000000000001</v>
      </c>
      <c r="AL4" s="33">
        <f>IF('Julio 2017'!I5&gt;'Julio 2017'!J5,'Julio 2017'!I5,'Julio 2017'!J5)</f>
        <v>13.4</v>
      </c>
      <c r="AM4" s="33">
        <f>IF('Agosto 2017'!I5&gt;'Agosto 2017'!J5,'Agosto 2017'!I5,'Agosto 2017'!J5)</f>
        <v>13.55</v>
      </c>
      <c r="AN4" s="33">
        <f>IF('Setiembre 2017'!I5&gt;'Setiembre 2017'!J5,'Setiembre 2017'!I5,'Setiembre 2017'!J5)</f>
        <v>12.860000000000001</v>
      </c>
      <c r="AR4" s="33">
        <f>IF('Enero 2018'!I5&gt;'Enero 2018'!J5,'Enero 2018'!I5,'Enero 2018'!J5)</f>
        <v>14.56</v>
      </c>
      <c r="AS4" s="33">
        <f>IF('Febrero 2018'!I5&gt;'Febrero 2018'!J5,'Febrero 2018'!I5,'Febrero 2018'!J5)</f>
        <v>15.57</v>
      </c>
      <c r="AT4" s="37"/>
      <c r="AV4" s="33">
        <f>IF('Mayo 2018'!I5&gt;'Mayo 2018'!J5,'Mayo 2018'!I5,'Mayo 2018'!J5)</f>
        <v>19.690000000000001</v>
      </c>
      <c r="BD4" s="33">
        <f>'Total Datos '!BD3</f>
        <v>14.8</v>
      </c>
      <c r="BF4">
        <f>'Total Datos '!BF3</f>
        <v>16.91</v>
      </c>
      <c r="BG4">
        <f>'Total Datos '!BG3</f>
        <v>18.57</v>
      </c>
      <c r="BI4">
        <f>'Total Datos '!BI3</f>
        <v>19.060000000000002</v>
      </c>
      <c r="BM4">
        <f>'Total Datos '!BM3</f>
        <v>13.370000000000001</v>
      </c>
      <c r="BQ4">
        <f>'Total Datos '!BQ3</f>
        <v>27.85</v>
      </c>
      <c r="BR4">
        <f>'Total Datos '!BR3</f>
        <v>17.28</v>
      </c>
      <c r="BT4">
        <v>20.99</v>
      </c>
      <c r="BU4">
        <f>'Total Datos '!BU3</f>
        <v>20.05</v>
      </c>
      <c r="BY4">
        <f>'Total Datos '!BY3</f>
        <v>22.240000000000002</v>
      </c>
      <c r="CB4">
        <f>'Total Datos '!CB3</f>
        <v>14.4</v>
      </c>
      <c r="CF4">
        <f>'Total Datos '!CF3</f>
        <v>18.53</v>
      </c>
      <c r="CH4">
        <f>'Total Datos '!CH3</f>
        <v>15.020000000000001</v>
      </c>
      <c r="CK4">
        <f>'Total Datos '!CK3</f>
        <v>13.620000000000001</v>
      </c>
      <c r="CM4">
        <f>'Total Datos '!CM3</f>
        <v>13.620000000000001</v>
      </c>
      <c r="CN4">
        <f>'Total Datos '!CN3</f>
        <v>15.21</v>
      </c>
      <c r="CY4">
        <f>'Total Datos '!CY3</f>
        <v>14.280000000000001</v>
      </c>
      <c r="CZ4">
        <f>'Total Datos '!CZ3</f>
        <v>14.930000000000001</v>
      </c>
      <c r="DA4">
        <f>'Total Datos '!DA3</f>
        <v>15.8</v>
      </c>
      <c r="DC4">
        <f>'Total Datos '!DC3</f>
        <v>17.78</v>
      </c>
      <c r="DD4">
        <f>'Total Datos '!DD3</f>
        <v>19.87</v>
      </c>
      <c r="DF4">
        <f>'Total Datos '!DF3</f>
        <v>17.970000000000002</v>
      </c>
      <c r="DJ4">
        <f>'Total Datos '!DJ3</f>
        <v>11.870000000000001</v>
      </c>
      <c r="DK4">
        <f>'Total Datos '!DK3</f>
        <v>14.3</v>
      </c>
      <c r="DO4">
        <f>'Total Datos '!DO3</f>
        <v>17.8</v>
      </c>
      <c r="DP4">
        <f>'Total Datos '!DP3</f>
        <v>15.93</v>
      </c>
      <c r="DT4">
        <f>'Total Datos '!DT3</f>
        <v>13.9</v>
      </c>
      <c r="DV4">
        <f>'Total Datos '!DV3</f>
        <v>13.46</v>
      </c>
      <c r="DY4">
        <f>'Total Datos '!DY3</f>
        <v>15.360000000000001</v>
      </c>
      <c r="DZ4">
        <f>'Total Datos '!DZ3</f>
        <v>16.190000000000001</v>
      </c>
      <c r="EA4">
        <f>'Total Datos '!EA3</f>
        <v>17.400000000000002</v>
      </c>
    </row>
    <row r="5" spans="1:139" ht="25" x14ac:dyDescent="0.25">
      <c r="A5" s="5" t="s">
        <v>25</v>
      </c>
      <c r="B5" s="5" t="s">
        <v>24</v>
      </c>
      <c r="C5" s="5">
        <v>371188</v>
      </c>
      <c r="D5" s="5">
        <v>232816</v>
      </c>
      <c r="E5" s="5">
        <v>221</v>
      </c>
      <c r="F5" s="5"/>
      <c r="G5" s="5">
        <v>0.48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>
        <f>IF('Enero 2016'!I5&gt;'Enero 2016'!J5,'Enero 2016'!I5,'Enero 2016'!J5)</f>
        <v>2.85</v>
      </c>
      <c r="U5" s="20"/>
      <c r="V5" s="20">
        <f>IF('Marzo 2016'!I6&gt;'Marzo 2016'!J6,'Marzo 2016'!I6,'Marzo 2016'!J6)</f>
        <v>3.97</v>
      </c>
      <c r="W5" s="20"/>
      <c r="X5" s="20">
        <f>IF('Mayo 2016'!I6&gt;'Mayo 2016'!J6,'Mayo 2016'!I6,'Mayo 2016'!J6)</f>
        <v>4.75</v>
      </c>
      <c r="Y5" s="20">
        <f>IF('Junio 2016'!I6&gt;'Junio 2016'!J6,'Junio 2016'!I6,'Junio 2016'!J6)</f>
        <v>3.7899999999999996</v>
      </c>
      <c r="Z5" s="20">
        <f>IF('Julio 2016'!I6&gt;'Julio 2016'!J6,'Julio 2016'!I6,'Julio 2016'!J6)</f>
        <v>2.99</v>
      </c>
      <c r="AA5" s="20">
        <f>IF('Agosto 2016'!I6&gt;'Agosto 2016'!J6,'Agosto 2016'!I6,'Agosto 2016'!J6)</f>
        <v>2.56</v>
      </c>
      <c r="AB5" s="20">
        <f>IF('Setiembre 2016'!I6&gt;'Setiembre 2016'!J6,'Setiembre 2016'!I6,'Setiembre 2016'!J6)</f>
        <v>1.8599999999999999</v>
      </c>
      <c r="AC5" s="20">
        <f>IF('Octubre 2016'!J6&gt;'Octubre 2016'!I6,'Octubre 2016'!J6,'Octubre 2016'!I6)</f>
        <v>1.62</v>
      </c>
      <c r="AD5" s="20"/>
      <c r="AE5" s="20">
        <f>IF('Diciembre 2016'!J6&gt;'Diciembre 2016'!I6,'Diciembre 2016'!J6,'Diciembre 2016'!I6)</f>
        <v>1.8599999999999999</v>
      </c>
      <c r="AG5" s="20">
        <f>IF('Febrero 2017'!I6&gt;'Febrero 2017'!J6,'Febrero 2017'!I6,'Febrero 2017'!J6)</f>
        <v>2.42</v>
      </c>
      <c r="AH5">
        <f>IF('Marzo 2017'!I6&gt;'Marzo 2017'!J6,'Marzo 2017'!I6,'Marzo 2017'!J6)</f>
        <v>3.29</v>
      </c>
      <c r="AI5">
        <f>IF('Abril 2017'!I6&gt;'Abril 2017'!J6,'Abril 2017'!I6,'Abril 2017'!J6)</f>
        <v>5.8800000000000008</v>
      </c>
      <c r="AJ5">
        <f>IF('Mayo 2017'!I6&gt;'Mayo 2017'!J6,'Mayo 2017'!I6,'Mayo 2017'!J6)</f>
        <v>3.23</v>
      </c>
      <c r="AK5">
        <f>IF('Junio 2017'!I6&gt;'Junio 2017'!J6,'Junio 2017'!I6,'Junio 2017'!J6)</f>
        <v>1.7799999999999998</v>
      </c>
      <c r="AL5">
        <f>IF('Julio 2017'!I6&gt;'Julio 2017'!J6,'Julio 2017'!I6,'Julio 2017'!J6)</f>
        <v>1.65</v>
      </c>
      <c r="AM5">
        <f>IF('Agosto 2017'!I6&gt;'Agosto 2017'!J6,'Agosto 2017'!I6,'Agosto 2017'!J6)</f>
        <v>1.7200000000000002</v>
      </c>
      <c r="AN5">
        <f>IF('Setiembre 2017'!I6&gt;'Setiembre 2017'!J6,'Setiembre 2017'!I6,'Setiembre 2017'!J6)</f>
        <v>1.27</v>
      </c>
      <c r="AO5">
        <f>IF('Octubre 2017'!J6&gt;'Octubre 2017'!I6,'Octubre 2017'!J6,'Octubre 2017'!I6)</f>
        <v>1.3800000000000001</v>
      </c>
      <c r="AP5">
        <f>IF('Noviembre 2017'!I6&gt;'Noviembre 2017'!J6,'Noviembre 2017'!I6,'Noviembre 2017'!J6)</f>
        <v>1.65</v>
      </c>
      <c r="AQ5">
        <f>IF('Diciembre 2017'!J6&gt;'Diciembre 2017'!I6,'Diciembre 2017'!J6,'Diciembre 2017'!I6)</f>
        <v>1.8599999999999999</v>
      </c>
      <c r="AR5">
        <f>IF('Enero 2018'!I6&gt;'Enero 2018'!J6,'Enero 2018'!I6,'Enero 2018'!J6)</f>
        <v>2.16</v>
      </c>
      <c r="AS5">
        <f>IF('Febrero 2018'!I6&gt;'Febrero 2018'!J6,'Febrero 2018'!I6,'Febrero 2018'!J6)</f>
        <v>2.67</v>
      </c>
      <c r="AT5">
        <f>IF('Marzo 2018'!I6&gt;'Marzo 2018'!J6,'Marzo 2018'!I6,'Marzo 2018'!J6)</f>
        <v>3.37</v>
      </c>
      <c r="AU5">
        <f>IF('Abril 2018'!I6&gt;'Abril 2018'!J6,'Abril 2018'!I6,'Abril 2018'!J6)</f>
        <v>4.0500000000000007</v>
      </c>
      <c r="AV5">
        <f>IF('Mayo 2018'!I6&gt;'Mayo 2018'!J6,'Mayo 2018'!I6,'Mayo 2018'!J6)</f>
        <v>4.57</v>
      </c>
      <c r="AW5">
        <f>IF('Junio 2018'!I6&gt;'Junio 2018'!J6,'Junio 2018'!I6,'Junio 2018'!J6)</f>
        <v>4.6199999999999992</v>
      </c>
      <c r="AX5">
        <f>IF('Julio 2018'!I6&gt;'Julio 2018'!J6,'Julio 2018'!I6,'Julio 2018'!J6)</f>
        <v>4.6199999999999992</v>
      </c>
      <c r="AY5">
        <f>IF('Agosto 2018'!I6&gt;'Agosto 2018'!J6,'Agosto 2018'!I6,'Agosto 2018'!J6)</f>
        <v>2.5</v>
      </c>
      <c r="AZ5">
        <f>IF('Setiembre 2018'!I6&gt;'Setiembre 2018'!J6,'Setiembre 2018'!I6,'Setiembre 2018'!J6)</f>
        <v>2.48</v>
      </c>
      <c r="BA5">
        <f>IF('Octubre 2018'!I6&gt;'Octubre 2018'!J6,'Octubre 2018'!I6,'Octubre 2018'!J6)</f>
        <v>1.19</v>
      </c>
      <c r="BB5">
        <f>IF('Noviembre 2018'!I6&gt;'Noviembre 2018'!J6,'Noviembre 2018'!I6,'Noviembre 2018'!J6)</f>
        <v>1.77</v>
      </c>
      <c r="BC5">
        <f>IF('Diciembre 2018'!I6&gt;'Diciembre 2018'!J6,'Diciembre 2018'!I6,'Diciembre 2018'!J6)</f>
        <v>0.95</v>
      </c>
      <c r="BD5">
        <f>'Total Datos '!BD4</f>
        <v>2.39</v>
      </c>
      <c r="BE5">
        <f>'Total Datos '!BE4</f>
        <v>3.0100000000000002</v>
      </c>
      <c r="BF5">
        <f>'Total Datos '!BF4</f>
        <v>3.89</v>
      </c>
      <c r="BG5">
        <f>'Total Datos '!BG4</f>
        <v>4.41</v>
      </c>
      <c r="BH5">
        <f>'Total Datos '!BH4</f>
        <v>4.8000000000000007</v>
      </c>
      <c r="BI5">
        <f>'Total Datos '!BI4</f>
        <v>5.1199999999999992</v>
      </c>
      <c r="BJ5">
        <f>'Total Datos '!BJ4</f>
        <v>4.9000000000000004</v>
      </c>
      <c r="BK5">
        <f>'Total Datos '!BK4</f>
        <v>4.76</v>
      </c>
      <c r="BL5">
        <f>'Total Datos '!BL4</f>
        <v>3.9600000000000004</v>
      </c>
      <c r="BM5">
        <f>'Total Datos '!BM4</f>
        <v>1.52</v>
      </c>
      <c r="BN5">
        <f>'Total Datos '!BN4</f>
        <v>1.83</v>
      </c>
      <c r="BO5">
        <f>'Total Datos '!BO4</f>
        <v>2.04</v>
      </c>
      <c r="BP5">
        <f>'Total Datos '!BP4</f>
        <v>2.4300000000000002</v>
      </c>
      <c r="BQ5">
        <f>'Total Datos '!BQ4</f>
        <v>3.09</v>
      </c>
      <c r="BR5">
        <f>'Total Datos '!BR4</f>
        <v>3.7899999999999996</v>
      </c>
      <c r="BT5">
        <v>5.47</v>
      </c>
      <c r="BU5">
        <f>'Total Datos '!BU4</f>
        <v>5.1199999999999992</v>
      </c>
      <c r="BV5">
        <f>'Total Datos '!BV4</f>
        <v>3.15</v>
      </c>
      <c r="BW5">
        <f>'Total Datos '!BW4</f>
        <v>1.87</v>
      </c>
      <c r="BX5">
        <f>'Total Datos '!BX4</f>
        <v>1.7100000000000013</v>
      </c>
      <c r="BY5">
        <f>'Total Datos '!BY4</f>
        <v>1.5299999999999998</v>
      </c>
      <c r="BZ5">
        <f>'Total Datos '!BZ4</f>
        <v>1.3</v>
      </c>
      <c r="CA5">
        <f>'Total Datos '!CA4</f>
        <v>1.6600000000000001</v>
      </c>
      <c r="CB5">
        <f>'Total Datos '!CB4</f>
        <v>2.0100000000000002</v>
      </c>
      <c r="CC5">
        <f>'Total Datos '!CC4</f>
        <v>2.4500000000000002</v>
      </c>
      <c r="CD5">
        <f>'Total Datos '!CD4</f>
        <v>3.1</v>
      </c>
      <c r="CE5">
        <f>'Total Datos '!CE4</f>
        <v>4.49</v>
      </c>
      <c r="CF5">
        <f>'Total Datos '!CF4</f>
        <v>4.1199999999999992</v>
      </c>
      <c r="CG5">
        <f>'Total Datos '!CG4</f>
        <v>3.9200000000000004</v>
      </c>
      <c r="CH5">
        <f>'Total Datos '!CH4</f>
        <v>2.2600000000000002</v>
      </c>
      <c r="CI5">
        <f>'Total Datos '!CI4</f>
        <v>2.02</v>
      </c>
      <c r="CJ5">
        <f>'Total Datos '!CJ4</f>
        <v>1.6400000000000001</v>
      </c>
      <c r="CK5">
        <f>'Total Datos '!CK4</f>
        <v>1.5499999999999998</v>
      </c>
      <c r="CL5">
        <f>'Total Datos '!CL4</f>
        <v>1.7400000000000002</v>
      </c>
      <c r="CM5">
        <f>'Total Datos '!CM4</f>
        <v>1.5499999999999998</v>
      </c>
      <c r="CN5">
        <f>'Total Datos '!CN4</f>
        <v>2.54</v>
      </c>
      <c r="CO5">
        <f>'Total Datos '!CO4</f>
        <v>3.03</v>
      </c>
      <c r="CP5">
        <f>'Total Datos '!CP4</f>
        <v>3.69</v>
      </c>
      <c r="CQ5">
        <f>'Total Datos '!CQ4</f>
        <v>4.2799999999999994</v>
      </c>
      <c r="CR5">
        <f>'Total Datos '!CR4</f>
        <v>3.49</v>
      </c>
      <c r="CS5">
        <f>'Total Datos '!CS4</f>
        <v>1.7600000000000002</v>
      </c>
      <c r="CT5">
        <f>'Total Datos '!CT4</f>
        <v>2.38</v>
      </c>
      <c r="CU5">
        <f>'Total Datos '!CU4</f>
        <v>2.21</v>
      </c>
      <c r="CV5">
        <f>'Total Datos '!CV4</f>
        <v>1.6099999999999999</v>
      </c>
      <c r="CW5">
        <f>'Total Datos '!CW4</f>
        <v>1.42</v>
      </c>
      <c r="CX5">
        <f>'Total Datos '!CX4</f>
        <v>1.02</v>
      </c>
      <c r="CY5">
        <f>'Total Datos '!CY4</f>
        <v>1.81</v>
      </c>
      <c r="CZ5">
        <f>'Total Datos '!CZ4</f>
        <v>2.16</v>
      </c>
      <c r="DA5">
        <f>'Total Datos '!DA4</f>
        <v>2.65</v>
      </c>
      <c r="DB5">
        <f>'Total Datos '!DB4</f>
        <v>3.23</v>
      </c>
      <c r="DC5">
        <f>'Total Datos '!DC4</f>
        <v>3.97</v>
      </c>
      <c r="DD5">
        <f>'Total Datos '!DD4</f>
        <v>4.49</v>
      </c>
      <c r="DE5">
        <f>'Total Datos '!DE4</f>
        <v>4.2799999999999994</v>
      </c>
      <c r="DF5">
        <f>'Total Datos '!DF4</f>
        <v>4.0199999999999996</v>
      </c>
      <c r="DG5">
        <f>'Total Datos '!DG4</f>
        <v>2.95</v>
      </c>
      <c r="DH5">
        <f>'Total Datos '!DH4</f>
        <v>2.12</v>
      </c>
      <c r="DI5">
        <f>'Total Datos '!DI4</f>
        <v>1.83</v>
      </c>
      <c r="DJ5">
        <f>'Total Datos '!DJ4</f>
        <v>2.19</v>
      </c>
      <c r="DK5">
        <f>'Total Datos '!DK4</f>
        <v>1.8199999999999998</v>
      </c>
      <c r="DL5">
        <f>'Total Datos '!DL4</f>
        <v>1.8199999999999998</v>
      </c>
      <c r="DM5">
        <f>'Total Datos '!DM4</f>
        <v>2.59</v>
      </c>
      <c r="DN5">
        <f>'Total Datos '!DN4</f>
        <v>2.59</v>
      </c>
      <c r="DO5">
        <f>'Total Datos '!DO4</f>
        <v>4.0199999999999996</v>
      </c>
      <c r="DP5">
        <f>'Total Datos '!DP4</f>
        <v>4.5199999999999996</v>
      </c>
      <c r="DQ5">
        <f>'Total Datos '!DQ4</f>
        <v>2.33</v>
      </c>
      <c r="DR5">
        <f>'Total Datos '!DR4</f>
        <v>1.87</v>
      </c>
      <c r="DS5">
        <f>'Total Datos '!DS4</f>
        <v>1.34</v>
      </c>
      <c r="DT5">
        <f>'Total Datos '!DT4</f>
        <v>1.92</v>
      </c>
      <c r="DU5">
        <f>'Total Datos '!DU4</f>
        <v>1.6</v>
      </c>
      <c r="DV5">
        <f>'Total Datos '!DV4</f>
        <v>1.3900000000000001</v>
      </c>
      <c r="DW5">
        <f>'Total Datos '!DW4</f>
        <v>1.7200000000000002</v>
      </c>
      <c r="DX5">
        <f>'Total Datos '!DX4</f>
        <v>1.9500000000000002</v>
      </c>
      <c r="DY5">
        <f>'Total Datos '!DY4</f>
        <v>2.4500000000000002</v>
      </c>
      <c r="DZ5">
        <f>'Total Datos '!DZ4</f>
        <v>2.14</v>
      </c>
      <c r="EA5">
        <f>'Total Datos '!EA4</f>
        <v>3.81</v>
      </c>
    </row>
    <row r="6" spans="1:139" ht="25" x14ac:dyDescent="0.25">
      <c r="A6" s="5" t="s">
        <v>26</v>
      </c>
      <c r="B6" s="5" t="s">
        <v>27</v>
      </c>
      <c r="C6" s="5">
        <v>371019</v>
      </c>
      <c r="D6" s="5">
        <v>232783</v>
      </c>
      <c r="E6" s="5">
        <v>206</v>
      </c>
      <c r="F6" s="5"/>
      <c r="G6" s="5">
        <v>0.78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>
        <f>IF('Enero 2016'!I6&gt;'Enero 2016'!J6,'Enero 2016'!I6,'Enero 2016'!J6)</f>
        <v>11.55</v>
      </c>
      <c r="U6" s="20">
        <f>IF('Febrero 2016'!I6&gt;'Febrero 2016'!J6,'Febrero 2016'!I6,'Febrero 2016'!J6)</f>
        <v>12.120000000000001</v>
      </c>
      <c r="V6" s="20">
        <f>IF('Marzo 2016'!I7&gt;'Marzo 2016'!J7,'Marzo 2016'!I7,'Marzo 2016'!J7)</f>
        <v>12.88</v>
      </c>
      <c r="W6" s="20">
        <f>IF('Abril 2016'!I7&gt;'Abril 2016'!J7,'Abril 2016'!I7,'Abril 2016'!J7)</f>
        <v>13.07</v>
      </c>
      <c r="X6" s="20">
        <f>IF('Mayo 2016'!I7&gt;'Mayo 2016'!J7,'Mayo 2016'!I7,'Mayo 2016'!J7)</f>
        <v>13.21</v>
      </c>
      <c r="Y6" s="20">
        <f>IF('Junio 2016'!I7&gt;'Junio 2016'!J7,'Junio 2016'!I7,'Junio 2016'!J7)</f>
        <v>12.680000000000001</v>
      </c>
      <c r="Z6" s="20">
        <f>IF('Julio 2016'!I7&gt;'Julio 2016'!J7,'Julio 2016'!I7,'Julio 2016'!J7)</f>
        <v>10.540000000000001</v>
      </c>
      <c r="AA6" s="20">
        <f>IF('Agosto 2016'!I7&gt;'Agosto 2016'!J7,'Agosto 2016'!I7,'Agosto 2016'!J7)</f>
        <v>11.74</v>
      </c>
      <c r="AB6" s="20" t="str">
        <f>IF('Setiembre 2016'!I7&gt;'Setiembre 2016'!J7,'Setiembre 2016'!I7,'Setiembre 2016'!J7)</f>
        <v>Porton cerrado</v>
      </c>
      <c r="AC6" s="20" t="str">
        <f>IF('Octubre 2016'!J7&gt;'Octubre 2016'!I7,'Octubre 2016'!J7,'Octubre 2016'!I7)</f>
        <v>Porton cerrado</v>
      </c>
      <c r="AD6" s="20"/>
      <c r="AE6" s="20" t="str">
        <f>IF('Diciembre 2016'!J7&gt;'Diciembre 2016'!I7,'Diciembre 2016'!J7,'Diciembre 2016'!I7)</f>
        <v>Porton cerrado</v>
      </c>
      <c r="AG6" s="20" t="str">
        <f>IF('Febrero 2017'!I7&gt;'Febrero 2017'!J7,'Febrero 2017'!I7,'Febrero 2017'!J7)</f>
        <v>Porton cerrado</v>
      </c>
      <c r="AH6" t="str">
        <f>IF('Marzo 2017'!I7&gt;'Marzo 2017'!J7,'Marzo 2017'!I7,'Marzo 2017'!J7)</f>
        <v>Porton cerrado</v>
      </c>
      <c r="AI6" t="str">
        <f>IF('Abril 2017'!I7&gt;'Abril 2017'!J7,'Abril 2017'!I7,'Abril 2017'!J7)</f>
        <v>Porton cerrado</v>
      </c>
      <c r="AJ6" t="str">
        <f>IF('Mayo 2017'!I7&gt;'Mayo 2017'!J7,'Mayo 2017'!I7,'Mayo 2017'!J7)</f>
        <v>Porton cerrado</v>
      </c>
      <c r="AK6" t="str">
        <f>IF('Junio 2017'!I7&gt;'Junio 2017'!J7,'Junio 2017'!I7,'Junio 2017'!J7)</f>
        <v>Porton cerrado</v>
      </c>
      <c r="AL6" t="str">
        <f>IF('Julio 2017'!I7&gt;'Julio 2017'!J7,'Julio 2017'!I7,'Julio 2017'!J7)</f>
        <v>Porton cerrado</v>
      </c>
      <c r="AM6" t="str">
        <f>IF('Agosto 2017'!I7&gt;'Agosto 2017'!J7,'Agosto 2017'!I7,'Agosto 2017'!J7)</f>
        <v>Porton cerrado</v>
      </c>
      <c r="AN6" t="str">
        <f>IF('Setiembre 2017'!I7&gt;'Setiembre 2017'!J7,'Setiembre 2017'!I7,'Setiembre 2017'!J7)</f>
        <v>Porton cerrado</v>
      </c>
      <c r="AO6" t="str">
        <f>IF('Octubre 2017'!J7&gt;'Octubre 2017'!I7,'Octubre 2017'!J7,'Octubre 2017'!I7)</f>
        <v>Porton cerrado</v>
      </c>
      <c r="AP6" t="str">
        <f>IF('Noviembre 2017'!I7&gt;'Noviembre 2017'!J7,'Noviembre 2017'!I7,'Noviembre 2017'!J7)</f>
        <v>Porton cerrado</v>
      </c>
      <c r="AQ6" t="str">
        <f>IF('Diciembre 2017'!J7&gt;'Diciembre 2017'!I7,'Diciembre 2017'!J7,'Diciembre 2017'!I7)</f>
        <v>Porton cerrado</v>
      </c>
      <c r="AR6" t="str">
        <f>IF('Enero 2018'!I7&gt;'Enero 2018'!J7,'Enero 2018'!I7,'Enero 2018'!J7)</f>
        <v>Porton cerrado</v>
      </c>
      <c r="AS6" t="str">
        <f>IF('Febrero 2018'!I7&gt;'Febrero 2018'!J7,'Febrero 2018'!I7,'Febrero 2018'!J7)</f>
        <v>Porton cerrado</v>
      </c>
      <c r="AT6" t="str">
        <f>IF('Marzo 2018'!I7&gt;'Marzo 2018'!J7,'Marzo 2018'!I7,'Marzo 2018'!J7)</f>
        <v>Porton cerrado</v>
      </c>
      <c r="AU6" t="str">
        <f>IF('Abril 2018'!I7&gt;'Abril 2018'!J7,'Abril 2018'!I7,'Abril 2018'!J7)</f>
        <v>Porton cerrado</v>
      </c>
      <c r="AV6" t="str">
        <f>IF('Mayo 2018'!I7&gt;'Mayo 2018'!J7,'Mayo 2018'!I7,'Mayo 2018'!J7)</f>
        <v>Porton cerrado</v>
      </c>
      <c r="AW6" t="str">
        <f>IF('Junio 2018'!I7&gt;'Junio 2018'!J7,'Junio 2018'!I7,'Junio 2018'!J7)</f>
        <v>Porton cerrado</v>
      </c>
      <c r="AX6" t="str">
        <f>IF('Julio 2018'!I7&gt;'Julio 2018'!J7,'Julio 2018'!I7,'Julio 2018'!J7)</f>
        <v>Porton cerrado</v>
      </c>
      <c r="AY6" t="str">
        <f>IF('Agosto 2018'!I7&gt;'Agosto 2018'!J7,'Agosto 2018'!I7,'Agosto 2018'!J7)</f>
        <v>Porton cerrado</v>
      </c>
      <c r="AZ6" t="str">
        <f>IF('Setiembre 2018'!I7&gt;'Setiembre 2018'!J7,'Setiembre 2018'!I7,'Setiembre 2018'!J7)</f>
        <v>Porton cerrado</v>
      </c>
      <c r="BA6" t="str">
        <f>IF('Octubre 2018'!I7&gt;'Octubre 2018'!J7,'Octubre 2018'!I7,'Octubre 2018'!J7)</f>
        <v>Porton cerrado</v>
      </c>
      <c r="BB6" t="str">
        <f>IF('Noviembre 2018'!I7&gt;'Noviembre 2018'!J7,'Noviembre 2018'!I7,'Noviembre 2018'!J7)</f>
        <v>Porton cerrado</v>
      </c>
      <c r="BC6" t="str">
        <f>IF('Diciembre 2018'!I7&gt;'Diciembre 2018'!J7,'Diciembre 2018'!I7,'Diciembre 2018'!J7)</f>
        <v>Porton cerrado</v>
      </c>
      <c r="BD6" t="str">
        <f>'Total Datos '!BD5</f>
        <v>Porton cerrado</v>
      </c>
      <c r="BE6" t="str">
        <f>'Total Datos '!BE5</f>
        <v>Porton cerrado</v>
      </c>
      <c r="BF6" t="str">
        <f>'Total Datos '!BF5</f>
        <v>Porton cerrado</v>
      </c>
      <c r="BG6" t="str">
        <f>'Total Datos '!BG5</f>
        <v>Porton cerrado</v>
      </c>
      <c r="BH6" t="str">
        <f>'Total Datos '!BH5</f>
        <v>Porton cerrado</v>
      </c>
      <c r="BI6" t="str">
        <f>'Total Datos '!BI5</f>
        <v>Porton cerrado</v>
      </c>
      <c r="BJ6" t="str">
        <f>'Total Datos '!BJ5</f>
        <v>Porton cerrado</v>
      </c>
      <c r="BK6" t="str">
        <f>'Total Datos '!BK5</f>
        <v>Porton cerrado</v>
      </c>
      <c r="BL6" t="str">
        <f>'Total Datos '!BL5</f>
        <v>Porton cerrado</v>
      </c>
      <c r="BM6" t="str">
        <f>'Total Datos '!BM5</f>
        <v>Porton cerrado</v>
      </c>
      <c r="BO6" t="str">
        <f>'Total Datos '!BO5</f>
        <v>Porton cerrado</v>
      </c>
      <c r="BP6" t="str">
        <f>'Total Datos '!BP5</f>
        <v>Porton cerrado</v>
      </c>
      <c r="BQ6" t="str">
        <f>'Total Datos '!BQ5</f>
        <v>Porton cerrado</v>
      </c>
      <c r="BR6" t="str">
        <f>'Total Datos '!BR5</f>
        <v>Porton cerrado</v>
      </c>
      <c r="BS6" t="str">
        <f>'Total Datos '!BS5</f>
        <v>Porton cerrado</v>
      </c>
      <c r="BT6" t="str">
        <f>'Total Datos '!BT5</f>
        <v>Porton cerrado</v>
      </c>
      <c r="BU6" t="str">
        <f>'Total Datos '!BU5</f>
        <v>Porton cerrado</v>
      </c>
      <c r="BV6" t="str">
        <f>'Total Datos '!BV5</f>
        <v>Porton cerrado</v>
      </c>
      <c r="BW6" t="str">
        <f>'Total Datos '!BW5</f>
        <v>Porton cerrado</v>
      </c>
      <c r="BX6" t="str">
        <f>'Total Datos '!BX5</f>
        <v>Porton cerrado</v>
      </c>
      <c r="BY6" t="str">
        <f>'Total Datos '!BY5</f>
        <v>Porton cerrado</v>
      </c>
      <c r="BZ6" t="str">
        <f>'Total Datos '!BZ5</f>
        <v>Porton cerrado</v>
      </c>
      <c r="CA6" t="str">
        <f>'Total Datos '!CA5</f>
        <v>Porton cerrado</v>
      </c>
      <c r="CB6" t="str">
        <f>'Total Datos '!CB5</f>
        <v>Porton cerrado</v>
      </c>
      <c r="CC6" t="str">
        <f>'Total Datos '!CC5</f>
        <v>Porton cerrado</v>
      </c>
      <c r="CD6" t="str">
        <f>'Total Datos '!CD5</f>
        <v>Porton cerrado</v>
      </c>
      <c r="CE6" t="str">
        <f>'Total Datos '!CE5</f>
        <v>Porton cerrado</v>
      </c>
      <c r="CF6" t="str">
        <f>'Total Datos '!CF5</f>
        <v>Porton cerrado</v>
      </c>
      <c r="CG6" t="str">
        <f>'Total Datos '!CG5</f>
        <v>Porton cerrado</v>
      </c>
      <c r="CH6" t="str">
        <f>'Total Datos '!CH5</f>
        <v>Porton cerrado</v>
      </c>
      <c r="CI6" t="str">
        <f>'Total Datos '!CI5</f>
        <v>Porton cerrado</v>
      </c>
      <c r="CJ6" t="str">
        <f>'Total Datos '!CJ5</f>
        <v>Porton cerrado</v>
      </c>
      <c r="CK6" t="str">
        <f>'Total Datos '!CK5</f>
        <v>Porton cerrado</v>
      </c>
      <c r="CL6" t="str">
        <f>'Total Datos '!CL5</f>
        <v>Porton cerrado</v>
      </c>
      <c r="CM6" t="str">
        <f>'Total Datos '!CM5</f>
        <v>Porton cerrado</v>
      </c>
      <c r="CN6" t="str">
        <f>'Total Datos '!CN5</f>
        <v>Porton cerrado</v>
      </c>
      <c r="CO6" t="str">
        <f>'Total Datos '!CO5</f>
        <v>Porton cerrado</v>
      </c>
      <c r="CP6" t="str">
        <f>'Total Datos '!CP5</f>
        <v>Porton cerrado</v>
      </c>
      <c r="CQ6" t="str">
        <f>'Total Datos '!CQ5</f>
        <v>Porton cerrado</v>
      </c>
      <c r="CR6" t="str">
        <f>'Total Datos '!CR5</f>
        <v>Porton cerrado</v>
      </c>
      <c r="CS6" t="str">
        <f>'Total Datos '!CS5</f>
        <v>Porton cerrado</v>
      </c>
      <c r="CT6" t="str">
        <f>'Total Datos '!CT5</f>
        <v>Porton cerrado</v>
      </c>
      <c r="CU6" t="str">
        <f>'Total Datos '!CU5</f>
        <v>Porton cerrado</v>
      </c>
      <c r="CV6" t="str">
        <f>'Total Datos '!CV5</f>
        <v>Porton cerrado</v>
      </c>
      <c r="CW6" t="str">
        <f>'Total Datos '!CW5</f>
        <v>Porton cerrado</v>
      </c>
      <c r="CX6" t="str">
        <f>'Total Datos '!CX5</f>
        <v>Porton cerrado</v>
      </c>
      <c r="CY6" t="str">
        <f>'Total Datos '!CY5</f>
        <v>Porton cerrado</v>
      </c>
      <c r="CZ6" t="str">
        <f>'Total Datos '!CZ5</f>
        <v>Porton cerrado</v>
      </c>
      <c r="DA6" t="str">
        <f>'Total Datos '!DA5</f>
        <v>Porton cerrado</v>
      </c>
      <c r="DB6" t="str">
        <f>'Total Datos '!DB5</f>
        <v>Porton cerrado</v>
      </c>
      <c r="DC6" t="str">
        <f>'Total Datos '!DC5</f>
        <v>Porton cerrado</v>
      </c>
      <c r="DD6" t="str">
        <f>'Total Datos '!DD5</f>
        <v>Porton cerrado</v>
      </c>
      <c r="DE6" t="str">
        <f>'Total Datos '!DE5</f>
        <v>Porton cerrado</v>
      </c>
      <c r="DF6" t="str">
        <f>'Total Datos '!DF5</f>
        <v>Porton cerrado</v>
      </c>
      <c r="DG6" t="str">
        <f>'Total Datos '!DG5</f>
        <v>Porton cerrado</v>
      </c>
      <c r="DH6" t="str">
        <f>'Total Datos '!DH5</f>
        <v>Porton cerrado</v>
      </c>
      <c r="DI6" t="str">
        <f>'Total Datos '!DI5</f>
        <v>Porton cerrado</v>
      </c>
      <c r="DJ6" t="str">
        <f>'Total Datos '!DJ5</f>
        <v>Porton cerrado</v>
      </c>
      <c r="DK6" t="str">
        <f>'Total Datos '!DK5</f>
        <v>Porton cerrado</v>
      </c>
      <c r="DL6" t="str">
        <f>'Total Datos '!DL5</f>
        <v>Porton cerrado</v>
      </c>
      <c r="DM6" t="str">
        <f>'Total Datos '!DM5</f>
        <v>Porton cerrado</v>
      </c>
      <c r="DN6" t="str">
        <f>'Total Datos '!DN5</f>
        <v>Porton cerrado</v>
      </c>
      <c r="DO6" t="str">
        <f>'Total Datos '!DO5</f>
        <v>Porton cerrado</v>
      </c>
      <c r="DP6" t="str">
        <f>'Total Datos '!DP5</f>
        <v>Porton cerrado</v>
      </c>
      <c r="DQ6" t="str">
        <f>'Total Datos '!DQ5</f>
        <v>Porton cerrado</v>
      </c>
      <c r="DR6" t="str">
        <f>'Total Datos '!DR5</f>
        <v>Porton cerrado</v>
      </c>
      <c r="DS6" t="str">
        <f>'Total Datos '!DS5</f>
        <v>Porton cerrado</v>
      </c>
      <c r="DT6" t="str">
        <f>'Total Datos '!DT5</f>
        <v>Porton cerrado</v>
      </c>
      <c r="DU6" t="str">
        <f>'Total Datos '!DU5</f>
        <v>Porton cerrado</v>
      </c>
      <c r="DV6" t="str">
        <f>'Total Datos '!DV5</f>
        <v>Porton cerrado</v>
      </c>
      <c r="DW6" t="str">
        <f>'Total Datos '!DW5</f>
        <v>Porton cerrado</v>
      </c>
      <c r="DX6" t="str">
        <f>'Total Datos '!DX5</f>
        <v>Porton cerrado</v>
      </c>
      <c r="DY6" t="str">
        <f>'Total Datos '!DY5</f>
        <v>Porton cerrado</v>
      </c>
      <c r="DZ6" t="str">
        <f>'Total Datos '!DZ5</f>
        <v>Porton cerrado</v>
      </c>
      <c r="EA6" t="str">
        <f>'Total Datos '!EA5</f>
        <v>Porton cerrado</v>
      </c>
    </row>
    <row r="7" spans="1:139" x14ac:dyDescent="0.25">
      <c r="A7" s="5" t="s">
        <v>10</v>
      </c>
      <c r="B7" s="5" t="s">
        <v>27</v>
      </c>
      <c r="C7" s="5">
        <v>370602</v>
      </c>
      <c r="D7" s="5">
        <v>232450</v>
      </c>
      <c r="E7" s="5">
        <v>214</v>
      </c>
      <c r="F7" s="5"/>
      <c r="G7" s="5">
        <v>0.5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>
        <f>IF('Enero 2016'!I7&gt;'Enero 2016'!J7,'Enero 2016'!I7,'Enero 2016'!J7)</f>
        <v>20.28</v>
      </c>
      <c r="U7" s="20">
        <f>IF('Febrero 2016'!I7&gt;'Febrero 2016'!J7,'Febrero 2016'!I7,'Febrero 2016'!J7)</f>
        <v>19.88</v>
      </c>
      <c r="V7" s="20">
        <f>IF('Marzo 2016'!I8&gt;'Marzo 2016'!J8,'Marzo 2016'!I8,'Marzo 2016'!J8)</f>
        <v>20.23</v>
      </c>
      <c r="W7" s="20"/>
      <c r="X7" s="20">
        <f>IF('Mayo 2016'!I8&gt;'Mayo 2016'!J8,'Mayo 2016'!I8,'Mayo 2016'!J8)</f>
        <v>19.93</v>
      </c>
      <c r="Y7" s="20">
        <f>IF('Junio 2016'!I8&gt;'Junio 2016'!J8,'Junio 2016'!I8,'Junio 2016'!J8)</f>
        <v>19.95</v>
      </c>
      <c r="Z7" s="20">
        <f>IF('Julio 2016'!I8&gt;'Julio 2016'!J8,'Julio 2016'!I8,'Julio 2016'!J8)</f>
        <v>19.87</v>
      </c>
      <c r="AA7" s="20">
        <f>IF('Agosto 2016'!I8&gt;'Agosto 2016'!J8,'Agosto 2016'!I8,'Agosto 2016'!J8)</f>
        <v>19.84</v>
      </c>
      <c r="AB7" s="20">
        <f>IF('Setiembre 2016'!I8&gt;'Setiembre 2016'!J8,'Setiembre 2016'!I8,'Setiembre 2016'!J8)</f>
        <v>19.600000000000001</v>
      </c>
      <c r="AC7" s="20">
        <f>IF('Octubre 2016'!J8&gt;'Octubre 2016'!I8,'Octubre 2016'!J8,'Octubre 2016'!I8)</f>
        <v>19.5</v>
      </c>
      <c r="AD7" s="20"/>
      <c r="AE7" s="20">
        <f>IF('Diciembre 2016'!J8&gt;'Diciembre 2016'!I8,'Diciembre 2016'!J8,'Diciembre 2016'!I8)</f>
        <v>19.68</v>
      </c>
      <c r="AG7" s="20">
        <f>IF('Febrero 2017'!I8&gt;'Febrero 2017'!J8,'Febrero 2017'!I8,'Febrero 2017'!J8)</f>
        <v>19.87</v>
      </c>
      <c r="AH7">
        <f>IF('Marzo 2017'!I8&gt;'Marzo 2017'!J8,'Marzo 2017'!I8,'Marzo 2017'!J8)</f>
        <v>20.399999999999999</v>
      </c>
      <c r="AI7">
        <f>IF('Abril 2017'!I8&gt;'Abril 2017'!J8,'Abril 2017'!I8,'Abril 2017'!J8)</f>
        <v>20.079999999999998</v>
      </c>
      <c r="AJ7">
        <f>IF('Mayo 2017'!I8&gt;'Mayo 2017'!J8,'Mayo 2017'!I8,'Mayo 2017'!J8)</f>
        <v>19.600000000000001</v>
      </c>
      <c r="AK7">
        <f>IF('Junio 2017'!I8&gt;'Junio 2017'!J8,'Junio 2017'!I8,'Junio 2017'!J8)</f>
        <v>21.42</v>
      </c>
      <c r="AL7">
        <f>IF('Julio 2017'!I8&gt;'Julio 2017'!J8,'Julio 2017'!I8,'Julio 2017'!J8)</f>
        <v>19.55</v>
      </c>
      <c r="AM7">
        <f>IF('Agosto 2017'!I8&gt;'Agosto 2017'!J8,'Agosto 2017'!I8,'Agosto 2017'!J8)</f>
        <v>19.600000000000001</v>
      </c>
      <c r="AN7">
        <f>IF('Setiembre 2017'!I8&gt;'Setiembre 2017'!J8,'Setiembre 2017'!I8,'Setiembre 2017'!J8)</f>
        <v>19.059999999999999</v>
      </c>
      <c r="AO7">
        <f>IF('Octubre 2017'!J8&gt;'Octubre 2017'!I8,'Octubre 2017'!J8,'Octubre 2017'!I8)</f>
        <v>19.36</v>
      </c>
      <c r="AP7">
        <f>IF('Noviembre 2017'!I8&gt;'Noviembre 2017'!J8,'Noviembre 2017'!I8,'Noviembre 2017'!J8)</f>
        <v>19.5</v>
      </c>
      <c r="AQ7">
        <f>IF('Diciembre 2017'!J8&gt;'Diciembre 2017'!I8,'Diciembre 2017'!J8,'Diciembre 2017'!I8)</f>
        <v>19.600000000000001</v>
      </c>
      <c r="AR7">
        <f>IF('Enero 2018'!I8&gt;'Enero 2018'!J8,'Enero 2018'!I8,'Enero 2018'!J8)</f>
        <v>19.77</v>
      </c>
      <c r="AS7">
        <f>IF('Febrero 2018'!I8&gt;'Febrero 2018'!J8,'Febrero 2018'!I8,'Febrero 2018'!J8)</f>
        <v>19.73</v>
      </c>
      <c r="AT7">
        <f>IF('Marzo 2018'!I8&gt;'Marzo 2018'!J8,'Marzo 2018'!I8,'Marzo 2018'!J8)</f>
        <v>20.12</v>
      </c>
      <c r="AU7">
        <f>IF('Abril 2018'!I8&gt;'Abril 2018'!J8,'Abril 2018'!I8,'Abril 2018'!J8)</f>
        <v>19.84</v>
      </c>
      <c r="AV7">
        <f>IF('Mayo 2018'!I8&gt;'Mayo 2018'!J8,'Mayo 2018'!I8,'Mayo 2018'!J8)</f>
        <v>19.87</v>
      </c>
      <c r="AW7">
        <f>IF('Junio 2018'!I8&gt;'Junio 2018'!J8,'Junio 2018'!I8,'Junio 2018'!J8)</f>
        <v>19.55</v>
      </c>
      <c r="AX7">
        <f>IF('Julio 2018'!I8&gt;'Julio 2018'!J8,'Julio 2018'!I8,'Julio 2018'!J8)</f>
        <v>19.55</v>
      </c>
      <c r="AY7">
        <f>IF('Agosto 2018'!I8&gt;'Agosto 2018'!J8,'Agosto 2018'!I8,'Agosto 2018'!J8)</f>
        <v>19.7</v>
      </c>
      <c r="AZ7">
        <f>IF('Setiembre 2018'!I8&gt;'Setiembre 2018'!J8,'Setiembre 2018'!I8,'Setiembre 2018'!J8)</f>
        <v>19.48</v>
      </c>
      <c r="BA7">
        <f>IF('Octubre 2018'!I8&gt;'Octubre 2018'!J8,'Octubre 2018'!I8,'Octubre 2018'!J8)</f>
        <v>18.95</v>
      </c>
      <c r="BB7">
        <f>IF('Noviembre 2018'!I8&gt;'Noviembre 2018'!J8,'Noviembre 2018'!I8,'Noviembre 2018'!J8)</f>
        <v>19.23</v>
      </c>
      <c r="BC7">
        <f>IF('Diciembre 2018'!I8&gt;'Diciembre 2018'!J8,'Diciembre 2018'!I8,'Diciembre 2018'!J8)</f>
        <v>19.38</v>
      </c>
      <c r="BD7">
        <f>'Total Datos '!BD6</f>
        <v>19.559999999999999</v>
      </c>
      <c r="BE7">
        <f>'Total Datos '!BE6</f>
        <v>19.59</v>
      </c>
      <c r="BF7">
        <f>'Total Datos '!BF6</f>
        <v>19.78</v>
      </c>
      <c r="BG7">
        <f>'Total Datos '!BG6</f>
        <v>19.79</v>
      </c>
      <c r="BH7">
        <f>'Total Datos '!BH6</f>
        <v>19.760000000000002</v>
      </c>
      <c r="BI7">
        <f>'Total Datos '!BI6</f>
        <v>19.670000000000002</v>
      </c>
      <c r="BJ7">
        <f>'Total Datos '!BJ6</f>
        <v>19.649999999999999</v>
      </c>
      <c r="BK7">
        <f>'Total Datos '!BK6</f>
        <v>19.809999999999999</v>
      </c>
      <c r="BL7">
        <f>'Total Datos '!BL6</f>
        <v>19.559999999999999</v>
      </c>
      <c r="BO7">
        <f>'Total Datos '!BO6</f>
        <v>19.420000000000002</v>
      </c>
      <c r="BP7">
        <f>'Total Datos '!BP6</f>
        <v>19.75</v>
      </c>
      <c r="BQ7">
        <f>'Total Datos '!BQ6</f>
        <v>19.670000000000002</v>
      </c>
      <c r="BS7">
        <f>'Total Datos '!BS6</f>
        <v>19.760000000000002</v>
      </c>
      <c r="BT7">
        <v>20.32</v>
      </c>
      <c r="BU7">
        <f>'Total Datos '!BU6</f>
        <v>19.7</v>
      </c>
      <c r="BV7">
        <f>'Total Datos '!BV6</f>
        <v>19.61</v>
      </c>
      <c r="BW7">
        <f>'Total Datos '!BW6</f>
        <v>19.350000000000001</v>
      </c>
      <c r="BX7">
        <f>'Total Datos '!BX6</f>
        <v>17.850000000000001</v>
      </c>
      <c r="BY7">
        <f>'Total Datos '!BY6</f>
        <v>19.18</v>
      </c>
      <c r="BZ7">
        <f>'Total Datos '!BZ6</f>
        <v>18.899999999999999</v>
      </c>
      <c r="CA7">
        <f>'Total Datos '!CA6</f>
        <v>19.260000000000002</v>
      </c>
      <c r="CB7">
        <f>'Total Datos '!CB6</f>
        <v>19.420000000000002</v>
      </c>
      <c r="CC7">
        <f>'Total Datos '!CC6</f>
        <v>19.25</v>
      </c>
      <c r="CE7">
        <f>'Total Datos '!CE6</f>
        <v>19.75</v>
      </c>
      <c r="CF7">
        <f>'Total Datos '!CF6</f>
        <v>19.7</v>
      </c>
      <c r="CG7">
        <f>'Total Datos '!CG6</f>
        <v>19.59</v>
      </c>
      <c r="CH7">
        <f>'Total Datos '!CH6</f>
        <v>19.52</v>
      </c>
      <c r="CI7">
        <f>'Total Datos '!CI6</f>
        <v>19.53</v>
      </c>
      <c r="CJ7">
        <f>'Total Datos '!CJ6</f>
        <v>19.28</v>
      </c>
      <c r="CK7">
        <f>'Total Datos '!CK6</f>
        <v>18.850000000000001</v>
      </c>
      <c r="CM7">
        <f>'Total Datos '!CM6</f>
        <v>18.850000000000001</v>
      </c>
      <c r="CN7">
        <f>'Total Datos '!CN6</f>
        <v>19.760000000000002</v>
      </c>
      <c r="CP7">
        <f>'Total Datos '!CP6</f>
        <v>19.78</v>
      </c>
      <c r="CQ7">
        <f>'Total Datos '!CQ6</f>
        <v>19.850000000000001</v>
      </c>
      <c r="CR7">
        <f>'Total Datos '!CR6</f>
        <v>19.53</v>
      </c>
      <c r="CS7">
        <f>'Total Datos '!CS6</f>
        <v>19.399999999999999</v>
      </c>
      <c r="CT7">
        <f>'Total Datos '!CT6</f>
        <v>19.04</v>
      </c>
      <c r="CU7">
        <f>'Total Datos '!CU6</f>
        <v>19.100000000000001</v>
      </c>
      <c r="CV7">
        <f>'Total Datos '!CV6</f>
        <v>19.190000000000001</v>
      </c>
      <c r="CW7">
        <f>'Total Datos '!CW6</f>
        <v>19.03</v>
      </c>
      <c r="CX7">
        <f>'Total Datos '!CX6</f>
        <v>19.32</v>
      </c>
      <c r="CY7">
        <f>'Total Datos '!CY6</f>
        <v>19.420000000000002</v>
      </c>
      <c r="CZ7">
        <f>'Total Datos '!CZ6</f>
        <v>19.5</v>
      </c>
      <c r="DA7">
        <f>'Total Datos '!DA6</f>
        <v>19.54</v>
      </c>
      <c r="DB7">
        <f>'Total Datos '!DB6</f>
        <v>19.97</v>
      </c>
      <c r="DC7">
        <f>'Total Datos '!DC6</f>
        <v>19.649999999999999</v>
      </c>
      <c r="DD7">
        <f>'Total Datos '!DD6</f>
        <v>19.7</v>
      </c>
      <c r="DE7">
        <f>'Total Datos '!DE6</f>
        <v>19.55</v>
      </c>
      <c r="DF7">
        <f>'Total Datos '!DF6</f>
        <v>20.2</v>
      </c>
      <c r="DG7">
        <f>'Total Datos '!DG6</f>
        <v>19.579999999999998</v>
      </c>
      <c r="DH7">
        <f>'Total Datos '!DH6</f>
        <v>19.46</v>
      </c>
      <c r="DI7">
        <f>'Total Datos '!DI6</f>
        <v>19.21</v>
      </c>
      <c r="DJ7">
        <f>'Total Datos '!DJ6</f>
        <v>19.28</v>
      </c>
      <c r="DK7">
        <f>'Total Datos '!DK6</f>
        <v>19.48</v>
      </c>
      <c r="DL7">
        <f>'Total Datos '!DL6</f>
        <v>19.600000000000001</v>
      </c>
      <c r="DM7">
        <f>'Total Datos '!DM6</f>
        <v>19.61</v>
      </c>
      <c r="DN7">
        <f>'Total Datos '!DN6</f>
        <v>19.61</v>
      </c>
      <c r="DO7">
        <f>'Total Datos '!DO6</f>
        <v>19.3</v>
      </c>
      <c r="DP7">
        <f>'Total Datos '!DP6</f>
        <v>19.989999999999998</v>
      </c>
      <c r="DQ7">
        <f>'Total Datos '!DQ6</f>
        <v>19</v>
      </c>
      <c r="DR7">
        <f>'Total Datos '!DR6</f>
        <v>19.27</v>
      </c>
      <c r="DS7">
        <f>'Total Datos '!DS6</f>
        <v>19.22</v>
      </c>
      <c r="DT7">
        <f>'Total Datos '!DT6</f>
        <v>19.3</v>
      </c>
      <c r="DU7">
        <f>'Total Datos '!DU6</f>
        <v>18.52</v>
      </c>
      <c r="DV7">
        <f>'Total Datos '!DV6</f>
        <v>18.84</v>
      </c>
      <c r="DW7">
        <f>'Total Datos '!DW6</f>
        <v>19.239999999999998</v>
      </c>
      <c r="DX7">
        <f>'Total Datos '!DX6</f>
        <v>19.47</v>
      </c>
      <c r="DY7">
        <f>'Total Datos '!DY6</f>
        <v>19.57</v>
      </c>
      <c r="DZ7">
        <f>'Total Datos '!DZ6</f>
        <v>19.600000000000001</v>
      </c>
      <c r="EA7">
        <f>'Total Datos '!EA6</f>
        <v>19.670000000000002</v>
      </c>
    </row>
    <row r="8" spans="1:139" ht="25" x14ac:dyDescent="0.25">
      <c r="A8" s="5" t="s">
        <v>28</v>
      </c>
      <c r="B8" s="5" t="s">
        <v>24</v>
      </c>
      <c r="C8" s="5">
        <v>370992</v>
      </c>
      <c r="D8" s="5">
        <v>234494</v>
      </c>
      <c r="E8" s="5">
        <v>237</v>
      </c>
      <c r="F8" s="5">
        <v>38</v>
      </c>
      <c r="G8" s="5">
        <v>0.17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>
        <f>IF('Enero 2016'!I8&gt;'Enero 2016'!J8,'Enero 2016'!I8,'Enero 2016'!J8)</f>
        <v>21.58</v>
      </c>
      <c r="U8" s="20">
        <f>IF('Febrero 2016'!I8&gt;'Febrero 2016'!J8,'Febrero 2016'!I8,'Febrero 2016'!J8)</f>
        <v>22.759999999999998</v>
      </c>
      <c r="V8" s="20">
        <f>IF('Marzo 2016'!I9&gt;'Marzo 2016'!J9,'Marzo 2016'!I9,'Marzo 2016'!J9)</f>
        <v>25.599999999999998</v>
      </c>
      <c r="W8" s="20">
        <f>IF('Abril 2016'!I9&gt;'Abril 2016'!J9,'Abril 2016'!I9,'Abril 2016'!J9)</f>
        <v>24.56</v>
      </c>
      <c r="Y8" s="20">
        <f>IF('Junio 2016'!I9&gt;'Junio 2016'!J9,'Junio 2016'!I9,'Junio 2016'!J9)</f>
        <v>27.06</v>
      </c>
      <c r="Z8" s="20">
        <f>IF('Julio 2016'!I9&gt;'Julio 2016'!J9,'Julio 2016'!I9,'Julio 2016'!J9)</f>
        <v>25.63</v>
      </c>
      <c r="AC8" s="20">
        <f>IF('Octubre 2016'!J9&gt;'Octubre 2016'!I9,'Octubre 2016'!J9,'Octubre 2016'!I9)</f>
        <v>16.889999999999997</v>
      </c>
      <c r="AD8" s="20"/>
      <c r="AE8" s="20">
        <f>IF('Diciembre 2016'!J9&gt;'Diciembre 2016'!I9,'Diciembre 2016'!J9,'Diciembre 2016'!I9)</f>
        <v>15.909999999999998</v>
      </c>
      <c r="AH8">
        <f>IF('Marzo 2017'!I9&gt;'Marzo 2017'!J9,'Marzo 2017'!I9,'Marzo 2017'!J9)</f>
        <v>26.38</v>
      </c>
      <c r="AJ8">
        <f>IF('Mayo 2017'!I9&gt;'Mayo 2017'!J9,'Mayo 2017'!I9,'Mayo 2017'!J9)</f>
        <v>25.799999999999997</v>
      </c>
      <c r="AL8">
        <f>IF('Julio 2017'!I9&gt;'Julio 2017'!J9,'Julio 2017'!I9,'Julio 2017'!J9)</f>
        <v>19.25</v>
      </c>
      <c r="AN8">
        <f>IF('Setiembre 2017'!I9&gt;'Setiembre 2017'!J9,'Setiembre 2017'!I9,'Setiembre 2017'!J9)</f>
        <v>15.979999999999999</v>
      </c>
      <c r="AO8">
        <f>IF('Octubre 2017'!J9&gt;'Octubre 2017'!I9,'Octubre 2017'!J9,'Octubre 2017'!I9)</f>
        <v>11.76</v>
      </c>
      <c r="AP8">
        <f>IF('Noviembre 2017'!I9&gt;'Noviembre 2017'!J9,'Noviembre 2017'!I9,'Noviembre 2017'!J9)</f>
        <v>13.47</v>
      </c>
      <c r="AQ8">
        <f>IF('Diciembre 2017'!J9&gt;'Diciembre 2017'!I9,'Diciembre 2017'!J9,'Diciembre 2017'!I9)</f>
        <v>14.790000000000001</v>
      </c>
      <c r="AR8">
        <f>IF('Enero 2018'!I9&gt;'Enero 2018'!J9,'Enero 2018'!I9,'Enero 2018'!J9)</f>
        <v>18.959999999999997</v>
      </c>
      <c r="AS8">
        <f>IF('Febrero 2018'!I9&gt;'Febrero 2018'!J9,'Febrero 2018'!I9,'Febrero 2018'!J9)</f>
        <v>19.459999999999997</v>
      </c>
      <c r="AT8">
        <f>IF('Marzo 2018'!I9&gt;'Marzo 2018'!J9,'Marzo 2018'!I9,'Marzo 2018'!J9)</f>
        <v>21.08</v>
      </c>
      <c r="AW8">
        <f>IF('Junio 2018'!I9&gt;'Junio 2018'!J9,'Junio 2018'!I9,'Junio 2018'!J9)</f>
        <v>26.159999999999997</v>
      </c>
      <c r="BA8">
        <f>IF('Octubre 2018'!I9&gt;'Octubre 2018'!J9,'Octubre 2018'!I9,'Octubre 2018'!J9)</f>
        <v>15.28</v>
      </c>
      <c r="BB8">
        <f>IF('Noviembre 2018'!I9&gt;'Noviembre 2018'!J9,'Noviembre 2018'!I9,'Noviembre 2018'!J9)</f>
        <v>15.76</v>
      </c>
      <c r="BC8">
        <f>IF('Diciembre 2018'!I9&gt;'Diciembre 2018'!J9,'Diciembre 2018'!I9,'Diciembre 2018'!J9)</f>
        <v>16.18</v>
      </c>
      <c r="BE8">
        <f>'Total Datos '!BE7</f>
        <v>20.59</v>
      </c>
      <c r="BF8">
        <f>'Total Datos '!BF7</f>
        <v>22.119999999999997</v>
      </c>
      <c r="BH8">
        <f>'Total Datos '!BH7</f>
        <v>24.47</v>
      </c>
      <c r="BI8">
        <f>'Total Datos '!BI7</f>
        <v>26.04</v>
      </c>
      <c r="BL8">
        <f>'Total Datos '!BL7</f>
        <v>30.259999999999998</v>
      </c>
      <c r="BP8">
        <f>'Total Datos '!BP7</f>
        <v>18.529999999999998</v>
      </c>
      <c r="BR8">
        <f>'Total Datos '!BR7</f>
        <v>21.79</v>
      </c>
      <c r="BS8">
        <f>'Total Datos '!BS7</f>
        <v>23.18</v>
      </c>
      <c r="BU8">
        <f>'Total Datos '!BU7</f>
        <v>26.759999999999998</v>
      </c>
      <c r="BW8">
        <f>'Total Datos '!BW7</f>
        <v>21.31</v>
      </c>
      <c r="BZ8">
        <f>'Total Datos '!BZ7</f>
        <v>13.47</v>
      </c>
      <c r="CA8">
        <f>'Total Datos '!CA7</f>
        <v>13.07</v>
      </c>
      <c r="CB8">
        <f>'Total Datos '!CB7</f>
        <v>15.97</v>
      </c>
      <c r="CD8">
        <f>'Total Datos '!CD7</f>
        <v>19.5</v>
      </c>
      <c r="CE8">
        <f>'Total Datos '!CE7</f>
        <v>22.959999999999997</v>
      </c>
      <c r="CF8">
        <f>'Total Datos '!CF7</f>
        <v>22.799999999999997</v>
      </c>
      <c r="CH8">
        <f>'Total Datos '!CH7</f>
        <v>21.36</v>
      </c>
      <c r="CJ8">
        <f>'Total Datos '!CJ7</f>
        <v>18.47</v>
      </c>
      <c r="CK8">
        <f>'Total Datos '!CK7</f>
        <v>16.88</v>
      </c>
      <c r="CL8">
        <f>'Total Datos '!CL7</f>
        <v>15.38</v>
      </c>
      <c r="CM8">
        <f>'Total Datos '!CM7</f>
        <v>16.88</v>
      </c>
      <c r="CP8">
        <f>'Total Datos '!CP7</f>
        <v>22.13</v>
      </c>
      <c r="CQ8">
        <f>'Total Datos '!CQ7</f>
        <v>26.389999999999997</v>
      </c>
      <c r="CR8">
        <f>'Total Datos '!CR7</f>
        <v>24.209999999999997</v>
      </c>
      <c r="CS8">
        <f>'Total Datos '!CS7</f>
        <v>18.149999999999999</v>
      </c>
      <c r="CT8">
        <f>'Total Datos '!CT7</f>
        <v>17.059999999999999</v>
      </c>
      <c r="CU8">
        <f>'Total Datos '!CU7</f>
        <v>15.22</v>
      </c>
      <c r="CV8">
        <f>'Total Datos '!CV7</f>
        <v>14.67</v>
      </c>
      <c r="CW8">
        <f>'Total Datos '!CW7</f>
        <v>19.43</v>
      </c>
      <c r="CX8">
        <f>'Total Datos '!CX7</f>
        <v>19.43</v>
      </c>
      <c r="CY8">
        <f>'Total Datos '!CY7</f>
        <v>14.91</v>
      </c>
      <c r="CZ8">
        <f>'Total Datos '!CZ7</f>
        <v>17.709999999999997</v>
      </c>
      <c r="DA8">
        <f>'Total Datos '!DA7</f>
        <v>19.409999999999997</v>
      </c>
      <c r="DC8">
        <f>'Total Datos '!DC7</f>
        <v>22.11</v>
      </c>
      <c r="DE8">
        <f>'Total Datos '!DE7</f>
        <v>24.24</v>
      </c>
      <c r="DF8">
        <f>'Total Datos '!DF7</f>
        <v>23.95</v>
      </c>
      <c r="DG8">
        <f>'Total Datos '!DG7</f>
        <v>23.779999999999998</v>
      </c>
      <c r="DI8">
        <f>'Total Datos '!DI7</f>
        <v>20.979999999999997</v>
      </c>
      <c r="DJ8">
        <f>'Total Datos '!DJ7</f>
        <v>16.869999999999997</v>
      </c>
      <c r="DK8">
        <f>'Total Datos '!DK7</f>
        <v>18.25</v>
      </c>
      <c r="DL8">
        <f>'Total Datos '!DL7</f>
        <v>18.229999999999997</v>
      </c>
      <c r="DM8">
        <f>'Total Datos '!DM7</f>
        <v>20.09</v>
      </c>
      <c r="DN8">
        <f>'Total Datos '!DN7</f>
        <v>20.09</v>
      </c>
      <c r="DO8">
        <f>'Total Datos '!DO7</f>
        <v>22.9</v>
      </c>
      <c r="DS8">
        <f>'Total Datos '!DS7</f>
        <v>16.229999999999997</v>
      </c>
      <c r="DT8">
        <f>'Total Datos '!DT7</f>
        <v>15.85</v>
      </c>
      <c r="DU8">
        <f>'Total Datos '!DU7</f>
        <v>14.91</v>
      </c>
      <c r="DV8">
        <f>'Total Datos '!DV7</f>
        <v>12.21</v>
      </c>
      <c r="DW8">
        <f>'Total Datos '!DW7</f>
        <v>13.65</v>
      </c>
      <c r="DX8">
        <f>'Total Datos '!DX7</f>
        <v>16.77</v>
      </c>
      <c r="DY8">
        <f>'Total Datos '!DY7</f>
        <v>18.389999999999997</v>
      </c>
      <c r="DZ8">
        <f>'Total Datos '!DZ7</f>
        <v>20.009999999999998</v>
      </c>
      <c r="EA8">
        <f>'Total Datos '!EA7</f>
        <v>21.63</v>
      </c>
    </row>
    <row r="9" spans="1:139" ht="25" x14ac:dyDescent="0.25">
      <c r="A9" s="5" t="s">
        <v>28</v>
      </c>
      <c r="B9" s="5"/>
      <c r="C9" s="5"/>
      <c r="D9" s="5"/>
      <c r="E9" s="5"/>
      <c r="F9" s="5"/>
      <c r="G9" s="5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33">
        <f>IF('Mayo 2016'!I9&gt;'Mayo 2016'!J9,'Mayo 2016'!I9,'Mayo 2016'!J9)</f>
        <v>29.569999999999997</v>
      </c>
      <c r="Y9" s="20"/>
      <c r="Z9" s="20"/>
      <c r="AA9" s="33">
        <f>IF('Agosto 2016'!I9&gt;'Agosto 2016'!J9,'Agosto 2016'!I9,'Agosto 2016'!J9)</f>
        <v>29.7</v>
      </c>
      <c r="AB9" s="33">
        <f>IF('Setiembre 2016'!I9&gt;'Setiembre 2016'!J9,'Setiembre 2016'!I9,'Setiembre 2016'!J9)</f>
        <v>23.849999999999998</v>
      </c>
      <c r="AC9" s="20"/>
      <c r="AD9" s="20"/>
      <c r="AE9" s="20"/>
      <c r="AG9" s="33">
        <f>IF('Febrero 2017'!I9&gt;'Febrero 2017'!J9,'Febrero 2017'!I9,'Febrero 2017'!J9)</f>
        <v>21.02</v>
      </c>
      <c r="AK9" s="33">
        <f>IF('Junio 2017'!I9&gt;'Junio 2017'!J9,'Junio 2017'!I9,'Junio 2017'!J9)</f>
        <v>25.33</v>
      </c>
      <c r="AM9" s="33">
        <f>IF('Agosto 2017'!I9&gt;'Agosto 2017'!J9,'Agosto 2017'!I9,'Agosto 2017'!J9)</f>
        <v>18.52</v>
      </c>
      <c r="BD9" s="33">
        <f>'Total Datos '!BD7</f>
        <v>20.18</v>
      </c>
      <c r="BJ9">
        <f>'Total Datos '!BJ7</f>
        <v>32.589999999999996</v>
      </c>
      <c r="BK9">
        <f>'Total Datos '!BK7</f>
        <v>32.92</v>
      </c>
      <c r="BY9">
        <f>'Total Datos '!BY7</f>
        <v>14.99</v>
      </c>
      <c r="CN9">
        <f>'Total Datos '!CN7</f>
        <v>20.09</v>
      </c>
      <c r="CO9">
        <f>'Total Datos '!CO7</f>
        <v>20.919999999999998</v>
      </c>
      <c r="DD9">
        <f>'Total Datos '!DD7</f>
        <v>18.93</v>
      </c>
      <c r="DP9">
        <f>'Total Datos '!DP7</f>
        <v>30.59</v>
      </c>
    </row>
    <row r="10" spans="1:139" ht="25" x14ac:dyDescent="0.25">
      <c r="A10" s="5" t="s">
        <v>29</v>
      </c>
      <c r="B10" s="5" t="s">
        <v>27</v>
      </c>
      <c r="C10" s="5">
        <v>371175</v>
      </c>
      <c r="D10" s="5">
        <v>232773</v>
      </c>
      <c r="E10" s="5"/>
      <c r="F10" s="5"/>
      <c r="G10" s="5">
        <v>0.4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>
        <f>IF('Febrero 2016'!I9&gt;'Febrero 2016'!J9,'Febrero 2016'!I9,'Febrero 2016'!J9)</f>
        <v>4.9099999999999993</v>
      </c>
      <c r="V10" s="20">
        <f>IF('Marzo 2016'!I10&gt;'Marzo 2016'!J10,'Marzo 2016'!I10,'Marzo 2016'!J10)</f>
        <v>5.8699999999999992</v>
      </c>
      <c r="W10" s="20">
        <f>IF('Abril 2016'!I10&gt;'Abril 2016'!J10,'Abril 2016'!I10,'Abril 2016'!J10)</f>
        <v>6.1999999999999993</v>
      </c>
      <c r="X10" s="20">
        <f>IF('Mayo 2016'!I10&gt;'Mayo 2016'!J10,'Mayo 2016'!I10,'Mayo 2016'!J10)</f>
        <v>6.47</v>
      </c>
      <c r="Y10" s="20">
        <f>IF('Junio 2016'!I10&gt;'Junio 2016'!J10,'Junio 2016'!I10,'Junio 2016'!J10)</f>
        <v>5.38</v>
      </c>
      <c r="Z10" s="20">
        <f>IF('Julio 2016'!I10&gt;'Julio 2016'!J10,'Julio 2016'!I10,'Julio 2016'!J10)</f>
        <v>4.6999999999999993</v>
      </c>
      <c r="AA10" s="20">
        <f>IF('Agosto 2016'!I10&gt;'Agosto 2016'!J10,'Agosto 2016'!I10,'Agosto 2016'!J10)</f>
        <v>4.2799999999999994</v>
      </c>
      <c r="AB10" s="20">
        <f>IF('Setiembre 2016'!I10&gt;'Setiembre 2016'!J10,'Setiembre 2016'!I10,'Setiembre 2016'!J10)</f>
        <v>3.6700000000000004</v>
      </c>
      <c r="AC10" s="20">
        <f>IF('Octubre 2016'!J10&gt;'Octubre 2016'!I10,'Octubre 2016'!J10,'Octubre 2016'!I10)</f>
        <v>3.44</v>
      </c>
      <c r="AD10" s="20"/>
      <c r="AE10" s="20">
        <f>IF('Diciembre 2016'!J10&gt;'Diciembre 2016'!I10,'Diciembre 2016'!J10,'Diciembre 2016'!I10)</f>
        <v>3.6300000000000003</v>
      </c>
      <c r="AG10" s="20">
        <f>IF('Febrero 2017'!I10&gt;'Febrero 2017'!J10,'Febrero 2017'!I10,'Febrero 2017'!J10)</f>
        <v>4.3</v>
      </c>
      <c r="AH10">
        <f>IF('Marzo 2017'!I10&gt;'Marzo 2017'!J10,'Marzo 2017'!I10,'Marzo 2017'!J10)</f>
        <v>8.4</v>
      </c>
      <c r="AI10">
        <f>IF('Abril 2017'!I10&gt;'Abril 2017'!J10,'Abril 2017'!I10,'Abril 2017'!J10)</f>
        <v>5.5699999999999994</v>
      </c>
      <c r="AJ10">
        <f>IF('Mayo 2017'!I10&gt;'Mayo 2017'!J10,'Mayo 2017'!I10,'Mayo 2017'!J10)</f>
        <v>4.84</v>
      </c>
      <c r="AL10">
        <f>IF('Julio 2017'!I10&gt;'Julio 2017'!J10,'Julio 2017'!I10,'Julio 2017'!J10)</f>
        <v>3.48</v>
      </c>
      <c r="AM10">
        <f>IF('Agosto 2017'!I10&gt;'Agosto 2017'!J10,'Agosto 2017'!I10,'Agosto 2017'!J10)</f>
        <v>3.45</v>
      </c>
      <c r="AN10">
        <f>IF('Setiembre 2017'!I10&gt;'Setiembre 2017'!J10,'Setiembre 2017'!I10,'Setiembre 2017'!J10)</f>
        <v>3.11</v>
      </c>
      <c r="AO10">
        <f>IF('Octubre 2017'!J10&gt;'Octubre 2017'!I10,'Octubre 2017'!J10,'Octubre 2017'!I10)</f>
        <v>3.78</v>
      </c>
      <c r="AP10">
        <f>IF('Noviembre 2017'!I10&gt;'Noviembre 2017'!J10,'Noviembre 2017'!I10,'Noviembre 2017'!J10)</f>
        <v>3.6</v>
      </c>
      <c r="AQ10">
        <f>IF('Diciembre 2017'!J10&gt;'Diciembre 2017'!I10,'Diciembre 2017'!J10,'Diciembre 2017'!I10)</f>
        <v>3.7500000000000004</v>
      </c>
      <c r="AR10">
        <f>IF('Enero 2018'!I10&gt;'Enero 2018'!J10,'Enero 2018'!I10,'Enero 2018'!J10)</f>
        <v>3.9200000000000004</v>
      </c>
      <c r="AS10">
        <f>IF('Febrero 2018'!I10&gt;'Febrero 2018'!J10,'Febrero 2018'!I10,'Febrero 2018'!J10)</f>
        <v>4.5299999999999994</v>
      </c>
      <c r="AT10">
        <f>IF('Marzo 2018'!I10&gt;'Marzo 2018'!J10,'Marzo 2018'!I10,'Marzo 2018'!J10)</f>
        <v>5.1099999999999994</v>
      </c>
      <c r="AU10">
        <f>IF('Abril 2018'!I10&gt;'Abril 2018'!J10,'Abril 2018'!I10,'Abril 2018'!J10)</f>
        <v>5.77</v>
      </c>
      <c r="AV10">
        <f>IF('Mayo 2018'!I10&gt;'Mayo 2018'!J10,'Mayo 2018'!I10,'Mayo 2018'!J10)</f>
        <v>6.26</v>
      </c>
      <c r="AW10">
        <f>IF('Junio 2018'!I10&gt;'Junio 2018'!J10,'Junio 2018'!I10,'Junio 2018'!J10)</f>
        <v>6.21</v>
      </c>
      <c r="AX10">
        <f>IF('Julio 2018'!I10&gt;'Julio 2018'!J10,'Julio 2018'!I10,'Julio 2018'!J10)</f>
        <v>6.21</v>
      </c>
      <c r="AY10">
        <f>IF('Agosto 2018'!I10&gt;'Agosto 2018'!J10,'Agosto 2018'!I10,'Agosto 2018'!J10)</f>
        <v>4.18</v>
      </c>
      <c r="BA10">
        <f>IF('Octubre 2018'!I10&gt;'Octubre 2018'!J10,'Octubre 2018'!I10,'Octubre 2018'!J10)</f>
        <v>3.14</v>
      </c>
      <c r="BB10">
        <f>IF('Noviembre 2018'!I10&gt;'Noviembre 2018'!J10,'Noviembre 2018'!I10,'Noviembre 2018'!J10)</f>
        <v>2.7800000000000002</v>
      </c>
      <c r="BC10">
        <f>IF('Diciembre 2018'!I10&gt;'Diciembre 2018'!J10,'Diciembre 2018'!I10,'Diciembre 2018'!J10)</f>
        <v>3.77</v>
      </c>
      <c r="BD10">
        <f>'Total Datos '!BD8</f>
        <v>4.21</v>
      </c>
      <c r="BE10">
        <f>'Total Datos '!BE8</f>
        <v>4.8099999999999996</v>
      </c>
      <c r="BF10">
        <f>'Total Datos '!BF8</f>
        <v>5.6199999999999992</v>
      </c>
      <c r="BG10">
        <f>'Total Datos '!BG8</f>
        <v>6.13</v>
      </c>
      <c r="BH10">
        <f>'Total Datos '!BH8</f>
        <v>6.4499999999999993</v>
      </c>
      <c r="BI10">
        <f>'Total Datos '!BI8</f>
        <v>6.7299999999999995</v>
      </c>
      <c r="BJ10">
        <f>'Total Datos '!BJ8</f>
        <v>6.52</v>
      </c>
      <c r="BK10">
        <f>'Total Datos '!BK8</f>
        <v>10.62</v>
      </c>
      <c r="BL10">
        <f>'Total Datos '!BL8</f>
        <v>5.64</v>
      </c>
      <c r="BM10">
        <f>'Total Datos '!BM8</f>
        <v>3.21</v>
      </c>
      <c r="BN10">
        <f>'Total Datos '!BN8</f>
        <v>3.6199999999999997</v>
      </c>
      <c r="BO10">
        <f>'Total Datos '!BO8</f>
        <v>3.8000000000000003</v>
      </c>
      <c r="BP10">
        <f>'Total Datos '!BP8</f>
        <v>4.1999999999999993</v>
      </c>
      <c r="BQ10">
        <f>'Total Datos '!BQ8</f>
        <v>4.8099999999999996</v>
      </c>
      <c r="BR10">
        <f>'Total Datos '!BR8</f>
        <v>5.47</v>
      </c>
      <c r="BS10">
        <f>'Total Datos '!BS8</f>
        <v>6.1999999999999993</v>
      </c>
      <c r="BU10">
        <f>'Total Datos '!BU8</f>
        <v>6.8199999999999994</v>
      </c>
      <c r="BV10">
        <f>'Total Datos '!BV8</f>
        <v>4.83</v>
      </c>
      <c r="BW10">
        <f>'Total Datos '!BW8</f>
        <v>3.58</v>
      </c>
      <c r="BX10">
        <f>'Total Datos '!BX8</f>
        <v>2.2900000000000014</v>
      </c>
      <c r="BY10">
        <f>'Total Datos '!BY8</f>
        <v>3.37</v>
      </c>
      <c r="BZ10">
        <f>'Total Datos '!BZ8</f>
        <v>2.97</v>
      </c>
      <c r="CA10">
        <f>'Total Datos '!CA8</f>
        <v>3.47</v>
      </c>
      <c r="CB10">
        <f>'Total Datos '!CB8</f>
        <v>3.97</v>
      </c>
      <c r="CC10">
        <f>'Total Datos '!CC8</f>
        <v>4.3499999999999996</v>
      </c>
      <c r="CD10">
        <f>'Total Datos '!CD8</f>
        <v>4.8999999999999995</v>
      </c>
      <c r="CE10">
        <f>'Total Datos '!CE8</f>
        <v>5.1199999999999992</v>
      </c>
      <c r="CF10">
        <f>'Total Datos '!CF8</f>
        <v>5.85</v>
      </c>
      <c r="CG10">
        <f>'Total Datos '!CG8</f>
        <v>2.2600000000000002</v>
      </c>
      <c r="CH10">
        <f>'Total Datos '!CH8</f>
        <v>3.97</v>
      </c>
      <c r="CI10">
        <f>'Total Datos '!CI8</f>
        <v>3.82</v>
      </c>
      <c r="CJ10">
        <f>'Total Datos '!CJ8</f>
        <v>3.39</v>
      </c>
      <c r="CK10">
        <f>'Total Datos '!CK8</f>
        <v>3.06</v>
      </c>
      <c r="CL10">
        <f>'Total Datos '!CL8</f>
        <v>3.6</v>
      </c>
      <c r="CM10">
        <f>'Total Datos '!CM8</f>
        <v>3.06</v>
      </c>
      <c r="CN10">
        <f>'Total Datos '!CN8</f>
        <v>4.2299999999999995</v>
      </c>
      <c r="CO10">
        <f>'Total Datos '!CO8</f>
        <v>4.8499999999999996</v>
      </c>
      <c r="CP10">
        <f>'Total Datos '!CP8</f>
        <v>4.8</v>
      </c>
      <c r="CQ10">
        <f>'Total Datos '!CQ8</f>
        <v>5.9899999999999993</v>
      </c>
      <c r="CR10">
        <f>'Total Datos '!CR8</f>
        <v>5.05</v>
      </c>
      <c r="CS10">
        <f>'Total Datos '!CS8</f>
        <v>3.6</v>
      </c>
      <c r="CT10">
        <f>'Total Datos '!CT8</f>
        <v>3.14</v>
      </c>
      <c r="CU10">
        <f>'Total Datos '!CU8</f>
        <v>3.39</v>
      </c>
      <c r="CV10">
        <f>'Total Datos '!CV8</f>
        <v>1.1600000000000001</v>
      </c>
      <c r="CW10">
        <f>'Total Datos '!CW8</f>
        <v>3.3400000000000003</v>
      </c>
      <c r="CX10">
        <f>'Total Datos '!CX8</f>
        <v>2.8400000000000003</v>
      </c>
      <c r="CY10">
        <f>'Total Datos '!CY8</f>
        <v>3.78</v>
      </c>
      <c r="CZ10">
        <f>'Total Datos '!CZ8</f>
        <v>4.0999999999999996</v>
      </c>
      <c r="DA10">
        <f>'Total Datos '!DA8</f>
        <v>4.4899999999999993</v>
      </c>
      <c r="DB10">
        <f>'Total Datos '!DB8</f>
        <v>5.1099999999999994</v>
      </c>
      <c r="DC10">
        <f>'Total Datos '!DC8</f>
        <v>5.71</v>
      </c>
      <c r="DD10">
        <f>'Total Datos '!DD8</f>
        <v>6.1</v>
      </c>
      <c r="DE10">
        <f>'Total Datos '!DE8</f>
        <v>5.97</v>
      </c>
      <c r="DF10">
        <f>'Total Datos '!DF8</f>
        <v>5.54</v>
      </c>
      <c r="DG10">
        <f>'Total Datos '!DG8</f>
        <v>5.0999999999999996</v>
      </c>
      <c r="DH10">
        <f>'Total Datos '!DH8</f>
        <v>3.9</v>
      </c>
      <c r="DJ10">
        <f>'Total Datos '!DJ8</f>
        <v>3.46</v>
      </c>
      <c r="DK10">
        <f>'Total Datos '!DK8</f>
        <v>3.6999999999999997</v>
      </c>
      <c r="DL10">
        <f>'Total Datos '!DL8</f>
        <v>3.8699999999999997</v>
      </c>
      <c r="DM10">
        <f>'Total Datos '!DM8</f>
        <v>4.34</v>
      </c>
      <c r="DN10">
        <f>'Total Datos '!DN8</f>
        <v>4.34</v>
      </c>
      <c r="DO10">
        <f>'Total Datos '!DO8</f>
        <v>5.83</v>
      </c>
      <c r="DP10">
        <f>'Total Datos '!DP8</f>
        <v>6.1899999999999995</v>
      </c>
      <c r="DQ10">
        <f>'Total Datos '!DQ8</f>
        <v>3.77</v>
      </c>
      <c r="DR10">
        <f>'Total Datos '!DR8</f>
        <v>3.5900000000000003</v>
      </c>
      <c r="DS10">
        <f>'Total Datos '!DS8</f>
        <v>3.5</v>
      </c>
      <c r="DT10">
        <f>'Total Datos '!DT8</f>
        <v>3.31</v>
      </c>
      <c r="DU10">
        <f>'Total Datos '!DU8</f>
        <v>3.42</v>
      </c>
      <c r="DV10">
        <f>'Total Datos '!DV8</f>
        <v>3.24</v>
      </c>
      <c r="DW10">
        <f>'Total Datos '!DW8</f>
        <v>3.6</v>
      </c>
      <c r="DX10">
        <f>'Total Datos '!DX8</f>
        <v>3.85</v>
      </c>
      <c r="DY10">
        <f>'Total Datos '!DY8</f>
        <v>4.2399999999999993</v>
      </c>
      <c r="DZ10">
        <f>'Total Datos '!DZ8</f>
        <v>4.8999999999999995</v>
      </c>
      <c r="EA10">
        <f>'Total Datos '!EA8</f>
        <v>6.52</v>
      </c>
    </row>
    <row r="11" spans="1:139" ht="37.5" x14ac:dyDescent="0.25">
      <c r="A11" s="26" t="s">
        <v>47</v>
      </c>
      <c r="B11" s="5" t="s">
        <v>24</v>
      </c>
      <c r="C11" s="26">
        <v>371948</v>
      </c>
      <c r="D11" s="26">
        <v>233360</v>
      </c>
      <c r="G11" s="26">
        <v>0.2</v>
      </c>
      <c r="AK11">
        <f>IF('Junio 2017'!I11&gt;'Junio 2017'!J11,'Junio 2017'!I11,'Junio 2017'!J11)</f>
        <v>16.18</v>
      </c>
      <c r="AL11">
        <f>IF('Julio 2017'!I11&gt;'Julio 2017'!J11,'Julio 2017'!I11,'Julio 2017'!J11)</f>
        <v>14.200000000000001</v>
      </c>
      <c r="AM11">
        <f>IF('Agosto 2017'!I11&gt;'Agosto 2017'!J11,'Agosto 2017'!I11,'Agosto 2017'!J11)</f>
        <v>14.450000000000001</v>
      </c>
      <c r="AN11">
        <f>IF('Setiembre 2017'!I11&gt;'Setiembre 2017'!J11,'Setiembre 2017'!I11,'Setiembre 2017'!J11)</f>
        <v>13.33</v>
      </c>
      <c r="AO11">
        <f>IF('Octubre 2017'!J11&gt;'Octubre 2017'!I11,'Octubre 2017'!J11,'Octubre 2017'!I11)</f>
        <v>14.200000000000001</v>
      </c>
      <c r="AP11">
        <f>IF('Noviembre 2017'!I11&gt;'Noviembre 2017'!J11,'Noviembre 2017'!I11,'Noviembre 2017'!J11)</f>
        <v>14.540000000000001</v>
      </c>
      <c r="AQ11">
        <f>IF('Diciembre 2017'!J11&gt;'Diciembre 2017'!I11,'Diciembre 2017'!J11,'Diciembre 2017'!I11)</f>
        <v>15.86</v>
      </c>
      <c r="AR11">
        <f>IF('Enero 2018'!I11&gt;'Enero 2018'!J11,'Enero 2018'!I11,'Enero 2018'!J11)</f>
        <v>15.450000000000001</v>
      </c>
      <c r="AS11">
        <f>IF('Febrero 2018'!I11&gt;'Febrero 2018'!J11,'Febrero 2018'!I11,'Febrero 2018'!J11)</f>
        <v>15.780000000000001</v>
      </c>
      <c r="AT11">
        <f>IF('Marzo 2018'!I11&gt;'Marzo 2018'!J11,'Marzo 2018'!I11,'Marzo 2018'!J11)</f>
        <v>16.470000000000002</v>
      </c>
      <c r="AU11">
        <f>IF('Abril 2018'!I11&gt;'Abril 2018'!J11,'Abril 2018'!I11,'Abril 2018'!J11)</f>
        <v>17.36</v>
      </c>
      <c r="AV11">
        <f>IF('Mayo 2018'!I11&gt;'Mayo 2018'!J11,'Mayo 2018'!I11,'Mayo 2018'!J11)</f>
        <v>18.690000000000001</v>
      </c>
      <c r="AW11">
        <f>IF('Junio 2018'!I11&gt;'Junio 2018'!J11,'Junio 2018'!I11,'Junio 2018'!J11)</f>
        <v>19.080000000000002</v>
      </c>
      <c r="AX11">
        <f>IF('Julio 2018'!I11&gt;'Julio 2018'!J11,'Julio 2018'!I11,'Julio 2018'!J11)</f>
        <v>19.080000000000002</v>
      </c>
      <c r="AY11">
        <f>IF('Agosto 2018'!I11&gt;'Agosto 2018'!J11,'Agosto 2018'!I11,'Agosto 2018'!J11)</f>
        <v>15.58</v>
      </c>
      <c r="AZ11">
        <f>IF('Setiembre 2018'!I11&gt;'Setiembre 2018'!J11,'Setiembre 2018'!I11,'Setiembre 2018'!J11)</f>
        <v>15.32</v>
      </c>
      <c r="BA11">
        <f>IF('Octubre 2018'!I11&gt;'Octubre 2018'!J11,'Octubre 2018'!I11,'Octubre 2018'!J11)</f>
        <v>13.38</v>
      </c>
      <c r="BB11">
        <f>IF('Noviembre 2018'!I11&gt;'Noviembre 2018'!J11,'Noviembre 2018'!I11,'Noviembre 2018'!J11)</f>
        <v>14.73</v>
      </c>
      <c r="BD11">
        <f>'Total Datos '!BD9</f>
        <v>15.58</v>
      </c>
      <c r="BE11">
        <f>'Total Datos '!BE9</f>
        <v>15.89</v>
      </c>
      <c r="BF11">
        <f>'Total Datos '!BF9</f>
        <v>16.850000000000001</v>
      </c>
      <c r="BG11">
        <f>'Total Datos '!BG9</f>
        <v>17.79</v>
      </c>
      <c r="BH11">
        <f>'Total Datos '!BH9</f>
        <v>18.84</v>
      </c>
      <c r="BI11">
        <f>'Total Datos '!BI9</f>
        <v>18.96</v>
      </c>
      <c r="BJ11">
        <f>'Total Datos '!BJ9</f>
        <v>17.46</v>
      </c>
      <c r="BK11">
        <f>'Total Datos '!BK9</f>
        <v>16.27</v>
      </c>
      <c r="BL11">
        <f>'Total Datos '!BL9</f>
        <v>15.870000000000001</v>
      </c>
      <c r="BO11">
        <f>'Total Datos '!BO9</f>
        <v>15.06</v>
      </c>
      <c r="BP11">
        <f>'Total Datos '!BP9</f>
        <v>15.520000000000001</v>
      </c>
      <c r="BR11">
        <f>'Total Datos '!BR9</f>
        <v>16.510000000000002</v>
      </c>
      <c r="BS11">
        <f>'Total Datos '!BS9</f>
        <v>17.760000000000002</v>
      </c>
      <c r="BT11">
        <v>19.02</v>
      </c>
      <c r="BU11">
        <f>'Total Datos '!BU9</f>
        <v>19.350000000000001</v>
      </c>
      <c r="BW11">
        <f>'Total Datos '!BW9</f>
        <v>14.33</v>
      </c>
      <c r="BY11">
        <f>'Total Datos '!BY9</f>
        <v>13.91</v>
      </c>
      <c r="BZ11">
        <f>'Total Datos '!BZ9</f>
        <v>14.33</v>
      </c>
      <c r="CA11">
        <f>'Total Datos '!CA9</f>
        <v>13.97</v>
      </c>
      <c r="CB11">
        <f>'Total Datos '!CB9</f>
        <v>15.120000000000001</v>
      </c>
      <c r="CC11">
        <f>'Total Datos '!CC9</f>
        <v>15.58</v>
      </c>
      <c r="CE11">
        <f>'Total Datos '!CE9</f>
        <v>16.8</v>
      </c>
      <c r="CF11">
        <f>'Total Datos '!CF9</f>
        <v>17.350000000000001</v>
      </c>
      <c r="CG11">
        <f>'Total Datos '!CG9</f>
        <v>17.77</v>
      </c>
      <c r="CI11">
        <f>'Total Datos '!CI9</f>
        <v>15.290000000000001</v>
      </c>
      <c r="CJ11">
        <f>'Total Datos '!CJ9</f>
        <v>14.42</v>
      </c>
      <c r="CK11">
        <f>'Total Datos '!CK9</f>
        <v>16.16</v>
      </c>
      <c r="CL11">
        <f>'Total Datos '!CL9</f>
        <v>14.620000000000001</v>
      </c>
      <c r="CM11">
        <f>'Total Datos '!CM9</f>
        <v>16.16</v>
      </c>
      <c r="CN11">
        <f>'Total Datos '!CN9</f>
        <v>15.67</v>
      </c>
      <c r="CO11">
        <f>'Total Datos '!CO9</f>
        <v>16.02</v>
      </c>
      <c r="CP11">
        <f>'Total Datos '!CP9</f>
        <v>16.7</v>
      </c>
      <c r="CQ11">
        <f>'Total Datos '!CQ9</f>
        <v>17.77</v>
      </c>
      <c r="CR11">
        <f>'Total Datos '!CR9</f>
        <v>16.93</v>
      </c>
      <c r="CS11">
        <f>'Total Datos '!CS9</f>
        <v>14.430000000000001</v>
      </c>
      <c r="CT11">
        <f>'Total Datos '!CT9</f>
        <v>13.790000000000001</v>
      </c>
      <c r="CU11">
        <f>'Total Datos '!CU9</f>
        <v>13.21</v>
      </c>
      <c r="CV11">
        <f>'Total Datos '!CV9</f>
        <v>14.32</v>
      </c>
      <c r="CW11">
        <f>'Total Datos '!CW9</f>
        <v>14.08</v>
      </c>
      <c r="CX11">
        <f>'Total Datos '!CX9</f>
        <v>13.850000000000001</v>
      </c>
      <c r="CY11">
        <f>'Total Datos '!CY9</f>
        <v>14.9</v>
      </c>
      <c r="CZ11">
        <f>'Total Datos '!CZ9</f>
        <v>15.350000000000001</v>
      </c>
      <c r="DA11">
        <f>'Total Datos '!DA9</f>
        <v>15.970000000000002</v>
      </c>
      <c r="DB11">
        <f>'Total Datos '!DB9</f>
        <v>16.32</v>
      </c>
      <c r="DC11">
        <f>'Total Datos '!DC9</f>
        <v>18.38</v>
      </c>
      <c r="DD11">
        <f>'Total Datos '!DD9</f>
        <v>18.220000000000002</v>
      </c>
      <c r="DE11">
        <f>'Total Datos '!DE9</f>
        <v>18.5</v>
      </c>
      <c r="DF11">
        <f>'Total Datos '!DF9</f>
        <v>16.98</v>
      </c>
      <c r="DG11">
        <f>'Total Datos '!DG9</f>
        <v>15.75</v>
      </c>
      <c r="DH11">
        <f>'Total Datos '!DH9</f>
        <v>15.3</v>
      </c>
      <c r="DI11">
        <f>'Total Datos '!DI9</f>
        <v>14.620000000000001</v>
      </c>
      <c r="DJ11">
        <f>'Total Datos '!DJ9</f>
        <v>14.5</v>
      </c>
      <c r="DK11">
        <f>'Total Datos '!DK9</f>
        <v>14.940000000000001</v>
      </c>
      <c r="DL11">
        <f>'Total Datos '!DL9</f>
        <v>15.21</v>
      </c>
      <c r="DM11">
        <f>'Total Datos '!DM9</f>
        <v>15.58</v>
      </c>
      <c r="DN11">
        <f>'Total Datos '!DN9</f>
        <v>15.58</v>
      </c>
      <c r="DO11">
        <f>'Total Datos '!DO9</f>
        <v>17.060000000000002</v>
      </c>
      <c r="DP11">
        <f>'Total Datos '!DP9</f>
        <v>18.170000000000002</v>
      </c>
      <c r="DQ11">
        <f>'Total Datos '!DQ9</f>
        <v>15.16</v>
      </c>
      <c r="DR11">
        <f>'Total Datos '!DR9</f>
        <v>14.56</v>
      </c>
      <c r="DS11">
        <f>'Total Datos '!DS9</f>
        <v>14.46</v>
      </c>
      <c r="DT11">
        <f>'Total Datos '!DT9</f>
        <v>13.98</v>
      </c>
      <c r="DU11">
        <f>'Total Datos '!DU9</f>
        <v>14.21</v>
      </c>
      <c r="DV11">
        <f>'Total Datos '!DV9</f>
        <v>14.67</v>
      </c>
      <c r="DW11">
        <f>'Total Datos '!DW9</f>
        <v>14.600000000000001</v>
      </c>
      <c r="DX11">
        <f>'Total Datos '!DX9</f>
        <v>15.16</v>
      </c>
      <c r="DY11">
        <f>'Total Datos '!DY9</f>
        <v>15.5</v>
      </c>
      <c r="DZ11">
        <f>'Total Datos '!DZ9</f>
        <v>15.93</v>
      </c>
      <c r="EA11">
        <f>'Total Datos '!EA9</f>
        <v>16.82</v>
      </c>
    </row>
    <row r="12" spans="1:139" ht="37.5" x14ac:dyDescent="0.25">
      <c r="A12" s="26" t="s">
        <v>48</v>
      </c>
      <c r="B12" s="5" t="s">
        <v>27</v>
      </c>
      <c r="C12" s="26">
        <v>371994</v>
      </c>
      <c r="D12" s="26">
        <v>233556</v>
      </c>
      <c r="G12" s="26">
        <v>0.4</v>
      </c>
      <c r="AK12">
        <f>IF('Junio 2017'!I12&gt;'Junio 2017'!J12,'Junio 2017'!I12,'Junio 2017'!J12)</f>
        <v>3.13</v>
      </c>
      <c r="AL12">
        <f>IF('Julio 2017'!I12&gt;'Julio 2017'!J12,'Julio 2017'!I12,'Julio 2017'!J12)</f>
        <v>3.14</v>
      </c>
      <c r="AM12">
        <f>IF('Agosto 2017'!I12&gt;'Agosto 2017'!J12,'Agosto 2017'!I12,'Agosto 2017'!J12)</f>
        <v>3.2800000000000002</v>
      </c>
      <c r="AN12">
        <f>IF('Setiembre 2017'!I12&gt;'Setiembre 2017'!J12,'Setiembre 2017'!I12,'Setiembre 2017'!J12)</f>
        <v>2.7</v>
      </c>
      <c r="AO12">
        <f>IF('Octubre 2017'!J12&gt;'Octubre 2017'!I12,'Octubre 2017'!J12,'Octubre 2017'!I12)</f>
        <v>2.68</v>
      </c>
      <c r="AP12">
        <f>IF('Noviembre 2017'!I12&gt;'Noviembre 2017'!J12,'Noviembre 2017'!I12,'Noviembre 2017'!J12)</f>
        <v>3.2600000000000002</v>
      </c>
      <c r="AQ12">
        <f>IF('Diciembre 2017'!J12&gt;'Diciembre 2017'!I12,'Diciembre 2017'!J12,'Diciembre 2017'!I12)</f>
        <v>3.4499999999999997</v>
      </c>
      <c r="AR12">
        <f>IF('Enero 2018'!I12&gt;'Enero 2018'!J12,'Enero 2018'!I12,'Enero 2018'!J12)</f>
        <v>4.0999999999999996</v>
      </c>
      <c r="AS12">
        <f>IF('Febrero 2018'!I12&gt;'Febrero 2018'!J12,'Febrero 2018'!I12,'Febrero 2018'!J12)</f>
        <v>5.05</v>
      </c>
      <c r="AT12">
        <f>IF('Marzo 2018'!I12&gt;'Marzo 2018'!J12,'Marzo 2018'!I12,'Marzo 2018'!J12)</f>
        <v>5.9899999999999993</v>
      </c>
      <c r="AU12">
        <f>IF('Abril 2018'!I12&gt;'Abril 2018'!J12,'Abril 2018'!I12,'Abril 2018'!J12)</f>
        <v>7.2299999999999995</v>
      </c>
      <c r="AV12">
        <f>IF('Mayo 2018'!I12&gt;'Mayo 2018'!J12,'Mayo 2018'!I12,'Mayo 2018'!J12)</f>
        <v>8.129999999999999</v>
      </c>
      <c r="AW12">
        <f>IF('Junio 2018'!I12&gt;'Junio 2018'!J12,'Junio 2018'!I12,'Junio 2018'!J12)</f>
        <v>7.82</v>
      </c>
      <c r="AX12">
        <f>IF('Julio 2018'!I12&gt;'Julio 2018'!J12,'Julio 2018'!I12,'Julio 2018'!J12)</f>
        <v>7.82</v>
      </c>
      <c r="AY12">
        <f>IF('Agosto 2018'!I12&gt;'Agosto 2018'!J12,'Agosto 2018'!I12,'Agosto 2018'!J12)</f>
        <v>3.58</v>
      </c>
      <c r="BA12">
        <f>IF('Octubre 2018'!I12&gt;'Octubre 2018'!J12,'Octubre 2018'!I12,'Octubre 2018'!J12)</f>
        <v>2.7</v>
      </c>
      <c r="BB12">
        <f>IF('Noviembre 2018'!I12&gt;'Noviembre 2018'!J12,'Noviembre 2018'!I12,'Noviembre 2018'!J12)</f>
        <v>3.25</v>
      </c>
      <c r="BC12">
        <f>IF('Diciembre 2018'!I12&gt;'Diciembre 2018'!J12,'Diciembre 2018'!I12,'Diciembre 2018'!J12)</f>
        <v>3.38</v>
      </c>
      <c r="BD12">
        <f>'Total Datos '!BD10</f>
        <v>4.2399999999999993</v>
      </c>
      <c r="BE12">
        <f>'Total Datos '!BE10</f>
        <v>5.14</v>
      </c>
      <c r="BF12">
        <f>'Total Datos '!BF10</f>
        <v>6.33</v>
      </c>
      <c r="BG12">
        <f>'Total Datos '!BG10</f>
        <v>8.23</v>
      </c>
      <c r="BH12">
        <f>'Total Datos '!BH10</f>
        <v>9.5499999999999989</v>
      </c>
      <c r="BI12">
        <f>'Total Datos '!BI10</f>
        <v>7.4499999999999993</v>
      </c>
      <c r="BJ12">
        <f>'Total Datos '!BJ10</f>
        <v>4.76</v>
      </c>
      <c r="BK12">
        <f>'Total Datos '!BK10</f>
        <v>4.05</v>
      </c>
      <c r="BL12">
        <f>'Total Datos '!BL10</f>
        <v>4.5999999999999996</v>
      </c>
      <c r="BM12">
        <f>'Total Datos '!BM10</f>
        <v>2.75</v>
      </c>
      <c r="BN12">
        <f>'Total Datos '!BN10</f>
        <v>3</v>
      </c>
      <c r="BO12">
        <f>'Total Datos '!BO10</f>
        <v>4.3999999999999995</v>
      </c>
      <c r="BP12">
        <f>'Total Datos '!BP10</f>
        <v>4.1999999999999993</v>
      </c>
      <c r="BQ12">
        <f>'Total Datos '!BQ10</f>
        <v>5.0199999999999996</v>
      </c>
      <c r="BR12">
        <f>'Total Datos '!BR10</f>
        <v>6.38</v>
      </c>
      <c r="BS12">
        <f>'Total Datos '!BS10</f>
        <v>7.1999999999999993</v>
      </c>
      <c r="BT12">
        <v>8.6199999999999992</v>
      </c>
      <c r="BU12">
        <f>'Total Datos '!BU10</f>
        <v>7.66</v>
      </c>
      <c r="BW12">
        <f>'Total Datos '!BW10</f>
        <v>3.19</v>
      </c>
      <c r="BY12">
        <f>'Total Datos '!BY10</f>
        <v>3.12</v>
      </c>
      <c r="BZ12">
        <f>'Total Datos '!BZ10</f>
        <v>2.95</v>
      </c>
      <c r="CA12">
        <f>'Total Datos '!CA10</f>
        <v>2.92</v>
      </c>
      <c r="CB12">
        <f>'Total Datos '!CB10</f>
        <v>4.5</v>
      </c>
      <c r="CC12">
        <f>'Total Datos '!CC10</f>
        <v>3.36</v>
      </c>
      <c r="CD12">
        <f>'Total Datos '!CD10</f>
        <v>5.1999999999999993</v>
      </c>
      <c r="CE12">
        <f>'Total Datos '!CE10</f>
        <v>6.1499999999999995</v>
      </c>
      <c r="CF12">
        <f>'Total Datos '!CF10</f>
        <v>6.79</v>
      </c>
      <c r="CG12">
        <f>'Total Datos '!CG10</f>
        <v>6.8000000000000007</v>
      </c>
      <c r="CH12">
        <f>'Total Datos '!CH10</f>
        <v>3.9</v>
      </c>
      <c r="CI12">
        <f>'Total Datos '!CI10</f>
        <v>3.65</v>
      </c>
      <c r="CK12">
        <f>'Total Datos '!CK10</f>
        <v>3.0100000000000002</v>
      </c>
      <c r="CL12">
        <f>'Total Datos '!CL10</f>
        <v>3.1599999999999997</v>
      </c>
      <c r="CM12">
        <f>'Total Datos '!CM10</f>
        <v>3.0100000000000002</v>
      </c>
      <c r="CN12">
        <f>'Total Datos '!CN10</f>
        <v>4.42</v>
      </c>
      <c r="CO12">
        <f>'Total Datos '!CO10</f>
        <v>5.33</v>
      </c>
      <c r="CP12">
        <f>'Total Datos '!CP10</f>
        <v>6.23</v>
      </c>
      <c r="CQ12">
        <f>'Total Datos '!CQ10</f>
        <v>7.67</v>
      </c>
      <c r="CR12">
        <f>'Total Datos '!CR10</f>
        <v>4.9600000000000009</v>
      </c>
      <c r="CS12">
        <f>'Total Datos '!CS10</f>
        <v>3.2600000000000002</v>
      </c>
      <c r="CT12">
        <f>'Total Datos '!CT10</f>
        <v>2.71</v>
      </c>
      <c r="CU12">
        <f>'Total Datos '!CU10</f>
        <v>3.06</v>
      </c>
      <c r="CV12">
        <f>'Total Datos '!CV10</f>
        <v>3.0799999999999996</v>
      </c>
      <c r="CW12">
        <f>'Total Datos '!CW10</f>
        <v>2.96</v>
      </c>
      <c r="CX12">
        <f>'Total Datos '!CX10</f>
        <v>3.14</v>
      </c>
      <c r="CY12">
        <f>'Total Datos '!CY10</f>
        <v>3.4600000000000004</v>
      </c>
      <c r="CZ12">
        <f>'Total Datos '!CZ10</f>
        <v>4.1400000000000006</v>
      </c>
      <c r="DA12">
        <f>'Total Datos '!DA10</f>
        <v>4.8800000000000008</v>
      </c>
      <c r="DB12">
        <f>'Total Datos '!DB10</f>
        <v>5.68</v>
      </c>
      <c r="DC12">
        <f>'Total Datos '!DC10</f>
        <v>6.8699999999999992</v>
      </c>
      <c r="DD12">
        <f>'Total Datos '!DD10</f>
        <v>7.83</v>
      </c>
      <c r="DE12">
        <f>'Total Datos '!DE10</f>
        <v>6.8100000000000005</v>
      </c>
      <c r="DF12">
        <f>'Total Datos '!DF10</f>
        <v>4.6199999999999992</v>
      </c>
      <c r="DG12">
        <f>'Total Datos '!DG10</f>
        <v>3.8000000000000003</v>
      </c>
      <c r="DH12">
        <f>'Total Datos '!DH10</f>
        <v>3.5100000000000002</v>
      </c>
      <c r="DI12">
        <f>'Total Datos '!DI10</f>
        <v>3.31</v>
      </c>
      <c r="DJ12">
        <f>'Total Datos '!DJ10</f>
        <v>2.98</v>
      </c>
      <c r="DK12">
        <f>'Total Datos '!DK10</f>
        <v>3.2500000000000004</v>
      </c>
      <c r="DL12">
        <f>'Total Datos '!DL10</f>
        <v>3.61</v>
      </c>
      <c r="DM12">
        <f>'Total Datos '!DM10</f>
        <v>4.4600000000000009</v>
      </c>
      <c r="DN12">
        <f>'Total Datos '!DN10</f>
        <v>4.4600000000000009</v>
      </c>
      <c r="DO12">
        <f>'Total Datos '!DO10</f>
        <v>6.48</v>
      </c>
      <c r="DP12">
        <f>'Total Datos '!DP10</f>
        <v>7.58</v>
      </c>
      <c r="DQ12">
        <f>'Total Datos '!DQ10</f>
        <v>3.7600000000000002</v>
      </c>
      <c r="DR12">
        <f>'Total Datos '!DR10</f>
        <v>3.1999999999999997</v>
      </c>
      <c r="DS12">
        <f>'Total Datos '!DS10</f>
        <v>3.06</v>
      </c>
      <c r="DT12">
        <f>'Total Datos '!DT10</f>
        <v>2.88</v>
      </c>
      <c r="DU12">
        <f>'Total Datos '!DU10</f>
        <v>2.97</v>
      </c>
      <c r="DV12">
        <f>'Total Datos '!DV10</f>
        <v>2.4900000000000002</v>
      </c>
      <c r="DW12">
        <f>'Total Datos '!DW10</f>
        <v>3.1300000000000003</v>
      </c>
      <c r="DX12">
        <f>'Total Datos '!DX10</f>
        <v>3.6999999999999997</v>
      </c>
      <c r="DY12">
        <f>'Total Datos '!DY10</f>
        <v>4.43</v>
      </c>
      <c r="DZ12">
        <f>'Total Datos '!DZ10</f>
        <v>5.3000000000000007</v>
      </c>
      <c r="EA12">
        <f>'Total Datos '!EA10</f>
        <v>6.33</v>
      </c>
    </row>
    <row r="13" spans="1:139" x14ac:dyDescent="0.25">
      <c r="M13" t="s">
        <v>52</v>
      </c>
      <c r="N13" t="s">
        <v>53</v>
      </c>
      <c r="O13" t="s">
        <v>54</v>
      </c>
      <c r="P13" t="s">
        <v>55</v>
      </c>
      <c r="Q13" t="s">
        <v>56</v>
      </c>
      <c r="R13" t="s">
        <v>57</v>
      </c>
      <c r="S13" t="s">
        <v>58</v>
      </c>
      <c r="T13" t="s">
        <v>59</v>
      </c>
      <c r="U13" t="s">
        <v>60</v>
      </c>
      <c r="V13" t="s">
        <v>61</v>
      </c>
      <c r="W13" t="s">
        <v>62</v>
      </c>
      <c r="X13" t="s">
        <v>63</v>
      </c>
    </row>
  </sheetData>
  <mergeCells count="12">
    <mergeCell ref="BP1:CA1"/>
    <mergeCell ref="BD1:BO1"/>
    <mergeCell ref="A1:G1"/>
    <mergeCell ref="H1:S1"/>
    <mergeCell ref="T1:AE1"/>
    <mergeCell ref="AF1:AQ1"/>
    <mergeCell ref="AR1:BC1"/>
    <mergeCell ref="DX1:EI1"/>
    <mergeCell ref="DL1:DW1"/>
    <mergeCell ref="CZ1:DK1"/>
    <mergeCell ref="CN1:CY1"/>
    <mergeCell ref="CB1:CM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2:L3"/>
  <sheetViews>
    <sheetView tabSelected="1" topLeftCell="A106" zoomScale="60" zoomScaleNormal="60" workbookViewId="0">
      <selection activeCell="H131" sqref="H131"/>
    </sheetView>
  </sheetViews>
  <sheetFormatPr baseColWidth="10" defaultColWidth="9.1796875" defaultRowHeight="12.5" x14ac:dyDescent="0.25"/>
  <cols>
    <col min="1" max="256" width="11.453125" customWidth="1"/>
  </cols>
  <sheetData>
    <row r="2" spans="1:12" ht="18" x14ac:dyDescent="0.25">
      <c r="A2" s="97" t="s">
        <v>44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40.5" customHeight="1" x14ac:dyDescent="0.25">
      <c r="A3" s="98" t="s">
        <v>42</v>
      </c>
      <c r="B3" s="98"/>
      <c r="C3" s="98"/>
      <c r="D3" s="98"/>
      <c r="E3" s="98"/>
      <c r="F3" s="98"/>
      <c r="G3" s="98" t="s">
        <v>43</v>
      </c>
      <c r="H3" s="98"/>
      <c r="I3" s="98"/>
      <c r="J3" s="98"/>
      <c r="K3" s="98"/>
      <c r="L3" s="98"/>
    </row>
  </sheetData>
  <sheetProtection selectLockedCells="1" selectUnlockedCells="1"/>
  <mergeCells count="3">
    <mergeCell ref="A2:L2"/>
    <mergeCell ref="A3:F3"/>
    <mergeCell ref="G3:L3"/>
  </mergeCells>
  <pageMargins left="0.78749999999999998" right="0.78749999999999998" top="1.0249999999999999" bottom="1.0249999999999999" header="0.78749999999999998" footer="0.78749999999999998"/>
  <pageSetup firstPageNumber="0" orientation="portrait" horizontalDpi="300" verticalDpi="300"/>
  <headerFooter alignWithMargins="0">
    <oddHeader>&amp;C&amp;A</oddHeader>
    <oddFooter>&amp;CPágina &amp;P</oddFooter>
  </headerFooter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M12"/>
  <sheetViews>
    <sheetView workbookViewId="0">
      <selection sqref="A1:M12"/>
    </sheetView>
  </sheetViews>
  <sheetFormatPr baseColWidth="10" defaultColWidth="9.1796875" defaultRowHeight="12.5" x14ac:dyDescent="0.25"/>
  <cols>
    <col min="1" max="11" width="11.453125" customWidth="1"/>
    <col min="12" max="12" width="17" customWidth="1"/>
    <col min="13" max="256" width="11.453125" customWidth="1"/>
  </cols>
  <sheetData>
    <row r="1" spans="1:13" x14ac:dyDescent="0.25">
      <c r="A1" s="99" t="s">
        <v>12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x14ac:dyDescent="0.25">
      <c r="A3" s="58" t="s">
        <v>13</v>
      </c>
      <c r="B3" s="58" t="s">
        <v>14</v>
      </c>
      <c r="C3" s="58" t="s">
        <v>15</v>
      </c>
      <c r="D3" s="58" t="s">
        <v>16</v>
      </c>
      <c r="E3" s="58" t="s">
        <v>17</v>
      </c>
      <c r="F3" s="58" t="s">
        <v>18</v>
      </c>
      <c r="G3" s="58" t="s">
        <v>19</v>
      </c>
      <c r="H3" s="58" t="s">
        <v>20</v>
      </c>
      <c r="I3" s="58" t="s">
        <v>21</v>
      </c>
      <c r="J3" s="58" t="s">
        <v>22</v>
      </c>
      <c r="K3" s="58" t="s">
        <v>7</v>
      </c>
      <c r="L3" s="58" t="s">
        <v>82</v>
      </c>
      <c r="M3" s="58" t="s">
        <v>83</v>
      </c>
    </row>
    <row r="4" spans="1:13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25" x14ac:dyDescent="0.25">
      <c r="A5" s="5">
        <v>1</v>
      </c>
      <c r="B5" s="5" t="s">
        <v>23</v>
      </c>
      <c r="C5" s="5" t="s">
        <v>24</v>
      </c>
      <c r="D5" s="5">
        <v>371739</v>
      </c>
      <c r="E5" s="5">
        <v>233164</v>
      </c>
      <c r="F5" s="5">
        <v>223</v>
      </c>
      <c r="G5" s="5">
        <v>0.2</v>
      </c>
      <c r="H5" s="5">
        <v>30</v>
      </c>
      <c r="I5" s="38"/>
      <c r="J5" s="38"/>
      <c r="K5" s="71"/>
      <c r="L5" s="38" t="s">
        <v>89</v>
      </c>
      <c r="M5" s="47">
        <v>3</v>
      </c>
    </row>
    <row r="6" spans="1:13" ht="25" x14ac:dyDescent="0.25">
      <c r="A6" s="5">
        <v>2</v>
      </c>
      <c r="B6" s="5" t="s">
        <v>25</v>
      </c>
      <c r="C6" s="5" t="s">
        <v>24</v>
      </c>
      <c r="D6" s="5">
        <v>371191</v>
      </c>
      <c r="E6" s="5">
        <v>232822</v>
      </c>
      <c r="F6" s="5">
        <v>221</v>
      </c>
      <c r="G6" s="5">
        <v>0.48</v>
      </c>
      <c r="H6" s="5"/>
      <c r="I6" s="38"/>
      <c r="J6" s="38"/>
      <c r="K6" s="72"/>
      <c r="L6" s="38" t="s">
        <v>88</v>
      </c>
      <c r="M6" s="47">
        <v>4</v>
      </c>
    </row>
    <row r="7" spans="1:13" ht="37.5" x14ac:dyDescent="0.25">
      <c r="A7" s="5">
        <v>3</v>
      </c>
      <c r="B7" s="5" t="s">
        <v>26</v>
      </c>
      <c r="C7" s="5" t="s">
        <v>27</v>
      </c>
      <c r="D7" s="5">
        <v>371019</v>
      </c>
      <c r="E7" s="5">
        <v>232783</v>
      </c>
      <c r="F7" s="5">
        <v>206</v>
      </c>
      <c r="G7" s="5">
        <v>0.78</v>
      </c>
      <c r="H7" s="5">
        <v>15.45</v>
      </c>
      <c r="I7" s="59" t="s">
        <v>41</v>
      </c>
      <c r="J7" s="60"/>
      <c r="K7" s="72"/>
      <c r="L7" s="38"/>
      <c r="M7" s="47"/>
    </row>
    <row r="8" spans="1:13" ht="25" x14ac:dyDescent="0.25">
      <c r="A8" s="5">
        <v>4</v>
      </c>
      <c r="B8" s="5" t="s">
        <v>10</v>
      </c>
      <c r="C8" s="5" t="s">
        <v>27</v>
      </c>
      <c r="D8" s="5">
        <v>370599</v>
      </c>
      <c r="E8" s="5">
        <v>232454</v>
      </c>
      <c r="F8" s="5">
        <v>214</v>
      </c>
      <c r="G8" s="5">
        <v>0.5</v>
      </c>
      <c r="H8" s="5"/>
      <c r="I8" s="38"/>
      <c r="J8" s="38"/>
      <c r="K8" s="72"/>
      <c r="L8" s="38" t="s">
        <v>87</v>
      </c>
      <c r="M8" s="47">
        <v>6</v>
      </c>
    </row>
    <row r="9" spans="1:13" ht="25" x14ac:dyDescent="0.25">
      <c r="A9" s="5">
        <v>5</v>
      </c>
      <c r="B9" s="5" t="s">
        <v>28</v>
      </c>
      <c r="C9" s="5" t="s">
        <v>24</v>
      </c>
      <c r="D9" s="5">
        <v>370993</v>
      </c>
      <c r="E9" s="5">
        <v>234500</v>
      </c>
      <c r="F9" s="5">
        <v>237</v>
      </c>
      <c r="G9" s="5">
        <v>0.17</v>
      </c>
      <c r="H9" s="5">
        <v>38</v>
      </c>
      <c r="I9" s="38"/>
      <c r="J9" s="38"/>
      <c r="K9" s="72"/>
      <c r="L9" s="38" t="s">
        <v>90</v>
      </c>
      <c r="M9" s="47">
        <v>7</v>
      </c>
    </row>
    <row r="10" spans="1:13" ht="25" x14ac:dyDescent="0.25">
      <c r="A10" s="5">
        <v>6</v>
      </c>
      <c r="B10" s="5" t="s">
        <v>29</v>
      </c>
      <c r="C10" s="5" t="s">
        <v>27</v>
      </c>
      <c r="D10" s="5">
        <v>371158</v>
      </c>
      <c r="E10" s="5">
        <v>232793</v>
      </c>
      <c r="F10" s="5"/>
      <c r="G10" s="5">
        <v>0.4</v>
      </c>
      <c r="H10" s="5">
        <v>7.95</v>
      </c>
      <c r="I10" s="38"/>
      <c r="J10" s="38"/>
      <c r="K10" s="72"/>
      <c r="L10" s="38" t="s">
        <v>86</v>
      </c>
      <c r="M10" s="47">
        <v>5</v>
      </c>
    </row>
    <row r="11" spans="1:13" ht="37.5" x14ac:dyDescent="0.25">
      <c r="A11" s="5">
        <v>7</v>
      </c>
      <c r="B11" s="5" t="s">
        <v>47</v>
      </c>
      <c r="C11" s="5" t="s">
        <v>24</v>
      </c>
      <c r="D11" s="5">
        <v>371950</v>
      </c>
      <c r="E11" s="5">
        <v>233360</v>
      </c>
      <c r="F11" s="5"/>
      <c r="G11" s="5">
        <v>0.2</v>
      </c>
      <c r="H11" s="5"/>
      <c r="I11" s="38"/>
      <c r="J11" s="38"/>
      <c r="K11" s="72"/>
      <c r="L11" s="38" t="s">
        <v>85</v>
      </c>
      <c r="M11" s="47">
        <v>2</v>
      </c>
    </row>
    <row r="12" spans="1:13" ht="37.5" x14ac:dyDescent="0.25">
      <c r="A12" s="5">
        <v>8</v>
      </c>
      <c r="B12" s="5" t="s">
        <v>48</v>
      </c>
      <c r="C12" s="5" t="s">
        <v>27</v>
      </c>
      <c r="D12" s="5">
        <v>371979</v>
      </c>
      <c r="E12" s="5">
        <v>233570</v>
      </c>
      <c r="F12" s="5"/>
      <c r="G12" s="5">
        <v>0.94</v>
      </c>
      <c r="H12" s="5"/>
      <c r="I12" s="38"/>
      <c r="J12" s="38"/>
      <c r="K12" s="73"/>
      <c r="L12" s="38" t="s">
        <v>84</v>
      </c>
      <c r="M12" s="47">
        <v>1</v>
      </c>
    </row>
  </sheetData>
  <mergeCells count="16">
    <mergeCell ref="L3:L4"/>
    <mergeCell ref="M3:M4"/>
    <mergeCell ref="A1:M2"/>
    <mergeCell ref="K5:K12"/>
    <mergeCell ref="I7:J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118</vt:i4>
      </vt:variant>
    </vt:vector>
  </HeadingPairs>
  <TitlesOfParts>
    <vt:vector size="118" baseType="lpstr">
      <vt:lpstr>Octubre 2015</vt:lpstr>
      <vt:lpstr>Diciembre 2015</vt:lpstr>
      <vt:lpstr>Enero 2016</vt:lpstr>
      <vt:lpstr>Febrero 2016</vt:lpstr>
      <vt:lpstr>Marzo 2016</vt:lpstr>
      <vt:lpstr>Abril 2016</vt:lpstr>
      <vt:lpstr>Mayo 2016</vt:lpstr>
      <vt:lpstr>Junio 2016</vt:lpstr>
      <vt:lpstr>Julio 2016</vt:lpstr>
      <vt:lpstr>Agosto 2016</vt:lpstr>
      <vt:lpstr>Setiembre 2016</vt:lpstr>
      <vt:lpstr>Octubre 2016</vt:lpstr>
      <vt:lpstr>Noviembre 2016</vt:lpstr>
      <vt:lpstr>Diciembre 2016</vt:lpstr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Setiembre 2017</vt:lpstr>
      <vt:lpstr>Octubre 2017</vt:lpstr>
      <vt:lpstr>Noviembre 2017</vt:lpstr>
      <vt:lpstr>Diciembre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Setiembre 2019</vt:lpstr>
      <vt:lpstr>Octubre 2019</vt:lpstr>
      <vt:lpstr>Noviembre 2019</vt:lpstr>
      <vt:lpstr>Diciembre 2019</vt:lpstr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 </vt:lpstr>
      <vt:lpstr>Mayo 2021</vt:lpstr>
      <vt:lpstr>Junio 2021</vt:lpstr>
      <vt:lpstr>Julio 2021</vt:lpstr>
      <vt:lpstr>Agosto 2021</vt:lpstr>
      <vt:lpstr>Setiembre 2021</vt:lpstr>
      <vt:lpstr>Octubre 2021</vt:lpstr>
      <vt:lpstr>Noviembre 2021</vt:lpstr>
      <vt:lpstr>Diciembre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Setiembre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Total Datos </vt:lpstr>
      <vt:lpstr>Datos gráfico</vt:lpstr>
      <vt:lpstr>Gráficos</vt:lpstr>
      <vt:lpstr>Para Gira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ABarrantes</dc:creator>
  <cp:lastModifiedBy>Jose Manuel Jimenez Murillo</cp:lastModifiedBy>
  <cp:lastPrinted>2024-11-25T14:21:15Z</cp:lastPrinted>
  <dcterms:created xsi:type="dcterms:W3CDTF">2016-04-15T20:41:06Z</dcterms:created>
  <dcterms:modified xsi:type="dcterms:W3CDTF">2025-05-02T17:43:39Z</dcterms:modified>
</cp:coreProperties>
</file>